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icid\Desktop\"/>
    </mc:Choice>
  </mc:AlternateContent>
  <xr:revisionPtr revIDLastSave="0" documentId="13_ncr:1_{E25DE3F3-925F-4BA8-A425-223BAC6ECE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umen" sheetId="1" r:id="rId1"/>
    <sheet name="Ingresos" sheetId="2" r:id="rId2"/>
    <sheet name="Comprobantes de Ingresos" sheetId="3" r:id="rId3"/>
    <sheet name="Gastos" sheetId="5" r:id="rId4"/>
    <sheet name="COMPROBANTES GTOS " sheetId="4" r:id="rId5"/>
    <sheet name="Comprobantes de Gastos08" sheetId="6" state="hidden" r:id="rId6"/>
  </sheets>
  <definedNames>
    <definedName name="_xlnm.Print_Area" localSheetId="2">'Comprobantes de Ingresos'!$A$1:$M$38</definedName>
    <definedName name="_xlnm.Print_Area" localSheetId="3">Gastos!$A$1:$F$20</definedName>
    <definedName name="_xlnm.Print_Area" localSheetId="1">Ingresos!$A$1:$F$49</definedName>
    <definedName name="_xlnm.Print_Area" localSheetId="0">Resumen!$A$1:$L$25</definedName>
  </definedNames>
  <calcPr calcId="191029"/>
  <extLs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F24" i="1" l="1"/>
  <c r="J11" i="1"/>
  <c r="E8" i="1" s="1"/>
  <c r="D22" i="1"/>
  <c r="E9" i="1"/>
  <c r="J49" i="3"/>
  <c r="J56" i="3"/>
  <c r="K53" i="3"/>
  <c r="C58" i="3"/>
  <c r="D23" i="1"/>
  <c r="H28" i="1"/>
  <c r="H27" i="1"/>
  <c r="H26" i="1"/>
  <c r="F52" i="2"/>
  <c r="J8" i="1"/>
  <c r="J7" i="1"/>
  <c r="E58" i="3"/>
  <c r="E18" i="5"/>
  <c r="F46" i="2"/>
  <c r="F44" i="2"/>
  <c r="F43" i="2"/>
  <c r="F42" i="2"/>
  <c r="E38" i="2"/>
  <c r="D24" i="1" l="1"/>
  <c r="E52" i="3"/>
  <c r="J41" i="3" l="1"/>
  <c r="E45" i="3" s="1"/>
  <c r="I34" i="3" l="1"/>
  <c r="E37" i="3" s="1"/>
  <c r="J9" i="1" l="1"/>
  <c r="E29" i="3" l="1"/>
  <c r="E23" i="3"/>
  <c r="E14" i="3"/>
  <c r="H28" i="3"/>
  <c r="E10" i="1" l="1"/>
  <c r="E31" i="1" s="1"/>
  <c r="B22" i="3"/>
  <c r="I19" i="3"/>
  <c r="E11" i="1" l="1"/>
  <c r="F47" i="2"/>
</calcChain>
</file>

<file path=xl/sharedStrings.xml><?xml version="1.0" encoding="utf-8"?>
<sst xmlns="http://schemas.openxmlformats.org/spreadsheetml/2006/main" count="188" uniqueCount="131">
  <si>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</si>
  <si>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</si>
  <si>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</si>
  <si>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</si>
  <si>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</si>
  <si>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</si>
  <si>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</si>
  <si>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</si>
  <si>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</si>
  <si>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MEDIO DE PAGO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</si>
  <si>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</si>
  <si>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</si>
  <si>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</si>
  <si>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</si>
  <si>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</si>
  <si>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</si>
  <si>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</si>
  <si>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</si>
  <si>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</si>
  <si>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</si>
  <si>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</si>
  <si>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</si>
  <si>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</si>
  <si>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</si>
  <si>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</si>
  <si>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</si>
  <si>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</si>
  <si>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</si>
  <si>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</si>
  <si>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</si>
  <si>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</si>
  <si>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</si>
  <si>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</si>
  <si>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</si>
  <si>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Transf Alejandro Nuñez</t>
  </si>
  <si>
    <t xml:space="preserve"> Transf Roberto Araya</t>
  </si>
  <si>
    <t xml:space="preserve"> Transf Javier Jara</t>
  </si>
  <si>
    <t xml:space="preserve"> Transf Ruth Cuevas</t>
  </si>
  <si>
    <t xml:space="preserve"> Transf Eyleen Reyes</t>
  </si>
  <si>
    <t>GTD</t>
  </si>
  <si>
    <t>CGE</t>
  </si>
  <si>
    <t>Marbella</t>
  </si>
  <si>
    <t>Turin</t>
  </si>
  <si>
    <t>Perugia</t>
  </si>
  <si>
    <t>Genova</t>
  </si>
  <si>
    <t>Aaron Osorio y Evaristo M</t>
  </si>
  <si>
    <t>Coruña</t>
  </si>
  <si>
    <t>Barcelona</t>
  </si>
  <si>
    <t>Castello</t>
  </si>
  <si>
    <t>Ancona</t>
  </si>
  <si>
    <t>PUN</t>
  </si>
  <si>
    <t>PUS</t>
  </si>
  <si>
    <t>Elba</t>
  </si>
  <si>
    <t>Livorno</t>
  </si>
  <si>
    <t xml:space="preserve">COMPROBACION DE SALDOS  </t>
  </si>
  <si>
    <t>Transf Nataly Cifuentes</t>
  </si>
  <si>
    <t>Transf  Barbara K</t>
  </si>
  <si>
    <t xml:space="preserve">Transf Leonel Solar </t>
  </si>
  <si>
    <t>Transf Joseline G</t>
  </si>
  <si>
    <t xml:space="preserve"> Transf Lorena Nuñez</t>
  </si>
  <si>
    <t>Pagos Recibidos por otras actividades ferias  y otro</t>
  </si>
  <si>
    <t>Ingresos del mes</t>
  </si>
  <si>
    <t>Gastos del mes</t>
  </si>
  <si>
    <t>Transf Maria Jose Cañas</t>
  </si>
  <si>
    <t>Trasnferencia</t>
  </si>
  <si>
    <t>Abraham Azar</t>
  </si>
  <si>
    <t>Cta Cte Bloqueada</t>
  </si>
  <si>
    <t>SALDO FINAL</t>
  </si>
  <si>
    <t>se debe regresar a prestamista  $1.100.000.-</t>
  </si>
  <si>
    <t>SALDO REAL FINAL</t>
  </si>
  <si>
    <t>Trasnf Mario Rodriguez</t>
  </si>
  <si>
    <t>Certificados de Residencia</t>
  </si>
  <si>
    <t xml:space="preserve"> Transf Leticia Morales</t>
  </si>
  <si>
    <t>Transf Leylen G</t>
  </si>
  <si>
    <t xml:space="preserve"> Transf  Gino Benbenuto</t>
  </si>
  <si>
    <t xml:space="preserve"> Transf  Lucy Zambrano</t>
  </si>
  <si>
    <t>SALDO Sgte mes</t>
  </si>
  <si>
    <t>Se gasto del ahorro</t>
  </si>
  <si>
    <t>Febrero 2023</t>
  </si>
  <si>
    <t>Transf Roberto Sepulveda</t>
  </si>
  <si>
    <t>Marzo 2023</t>
  </si>
  <si>
    <t>Nuevos Etapa 8</t>
  </si>
  <si>
    <t>RHM</t>
  </si>
  <si>
    <t>Trasnf Jaquelinne  Bustamante</t>
  </si>
  <si>
    <t>Nuevo Etapa 8</t>
  </si>
  <si>
    <t>Trasnf Leonello Carrasco</t>
  </si>
  <si>
    <t>10-03.2023</t>
  </si>
  <si>
    <t>Mario Arroyo</t>
  </si>
  <si>
    <t xml:space="preserve"> Transf Mario Rodriguez</t>
  </si>
  <si>
    <t>Trasnf Claudia Segovia</t>
  </si>
  <si>
    <t>Trasnferencia desde Bco Estado</t>
  </si>
  <si>
    <t>Deposito desde Bco Estado</t>
  </si>
  <si>
    <t>Pago deuda Claudia Solar /10</t>
  </si>
  <si>
    <t>Leandra R</t>
  </si>
  <si>
    <t>Compra de bencina -didon-art.aseo</t>
  </si>
  <si>
    <t>Domo Store</t>
  </si>
  <si>
    <t>Instalcion citofono y habilitacion puerta peatonal</t>
  </si>
  <si>
    <t>Abono 50%</t>
  </si>
  <si>
    <t>Versep</t>
  </si>
  <si>
    <t>Seguridad Marzo</t>
  </si>
  <si>
    <t>Abono</t>
  </si>
  <si>
    <t>F-</t>
  </si>
  <si>
    <t>Don Mauricio</t>
  </si>
  <si>
    <t>Elementos de ferreteria</t>
  </si>
  <si>
    <t>Material para llave de agua porteria sur</t>
  </si>
  <si>
    <t>David E</t>
  </si>
  <si>
    <t>Ariel Grandon</t>
  </si>
  <si>
    <t>Boleta -394</t>
  </si>
  <si>
    <t>Mantencion Barreras</t>
  </si>
  <si>
    <t>Luz</t>
  </si>
  <si>
    <t>F-1581363770</t>
  </si>
  <si>
    <t>Mantencion</t>
  </si>
  <si>
    <t>Consumo energia</t>
  </si>
  <si>
    <t>consumo intenet y telefonia</t>
  </si>
  <si>
    <t>Consumo del mes</t>
  </si>
  <si>
    <t>F2090017</t>
  </si>
  <si>
    <t>SALDO INICIAL EN BCO ESTADO</t>
  </si>
  <si>
    <t>SALDO INICIAL EN BCO Falabella</t>
  </si>
  <si>
    <t>SALDO MES INICIAL</t>
  </si>
  <si>
    <t>SALDO FINAL MARZO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</si>
  <si>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</si>
  <si>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</si>
  <si>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</si>
  <si>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</si>
  <si>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</si>
  <si>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MONTO FALTANTE</t>
  </si>
  <si>
    <t>MARZO  2023</t>
  </si>
  <si>
    <t>inlcuye abono de Bco Estado</t>
  </si>
  <si>
    <t>saldo en bco estado</t>
  </si>
  <si>
    <t>se sacaron 400.000.- para abonar en Falabella</t>
  </si>
  <si>
    <t>Saldo Contable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</si>
</sst>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1" fontId="10" fillId="0" borderId="0" applyFont="0" applyFill="0" applyBorder="0" applyAlignment="0" applyProtection="0"/>
  </cellStyleXfs>
  <cellXfs count="148">
    <xf numFmtId="0" fontId="0" fillId="0" borderId="0" xfId="0"/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164" fontId="5" fillId="0" borderId="0" xfId="0" applyNumberFormat="1" applyFont="1"/>
    <xf numFmtId="0" fontId="5" fillId="0" borderId="5" xfId="0" applyFont="1" applyBorder="1"/>
    <xf numFmtId="0" fontId="8" fillId="2" borderId="1" xfId="0" applyFont="1" applyFill="1" applyBorder="1"/>
    <xf numFmtId="41" fontId="5" fillId="2" borderId="1" xfId="0" applyNumberFormat="1" applyFont="1" applyFill="1" applyBorder="1" applyAlignment="1">
      <alignment horizontal="center"/>
    </xf>
    <xf numFmtId="41" fontId="5" fillId="2" borderId="1" xfId="0" applyNumberFormat="1" applyFont="1" applyFill="1" applyBorder="1"/>
    <xf numFmtId="41" fontId="5" fillId="2" borderId="6" xfId="0" applyNumberFormat="1" applyFont="1" applyFill="1" applyBorder="1" applyAlignment="1">
      <alignment horizontal="center"/>
    </xf>
    <xf numFmtId="41" fontId="6" fillId="3" borderId="1" xfId="0" applyNumberFormat="1" applyFont="1" applyFill="1" applyBorder="1" applyAlignment="1">
      <alignment horizontal="center"/>
    </xf>
    <xf numFmtId="41" fontId="5" fillId="0" borderId="0" xfId="0" applyNumberFormat="1" applyFont="1"/>
    <xf numFmtId="49" fontId="9" fillId="2" borderId="1" xfId="0" applyNumberFormat="1" applyFont="1" applyFill="1" applyBorder="1"/>
    <xf numFmtId="0" fontId="5" fillId="0" borderId="7" xfId="0" applyFont="1" applyBorder="1"/>
    <xf numFmtId="166" fontId="5" fillId="2" borderId="1" xfId="0" applyNumberFormat="1" applyFont="1" applyFill="1" applyBorder="1"/>
    <xf numFmtId="166" fontId="6" fillId="4" borderId="1" xfId="0" applyNumberFormat="1" applyFont="1" applyFill="1" applyBorder="1"/>
    <xf numFmtId="6" fontId="5" fillId="2" borderId="1" xfId="0" applyNumberFormat="1" applyFont="1" applyFill="1" applyBorder="1"/>
    <xf numFmtId="6" fontId="6" fillId="4" borderId="8" xfId="0" applyNumberFormat="1" applyFont="1" applyFill="1" applyBorder="1"/>
    <xf numFmtId="49" fontId="6" fillId="2" borderId="1" xfId="0" applyNumberFormat="1" applyFont="1" applyFill="1" applyBorder="1"/>
    <xf numFmtId="0" fontId="10" fillId="0" borderId="0" xfId="0" applyFont="1"/>
    <xf numFmtId="41" fontId="6" fillId="3" borderId="1" xfId="0" applyNumberFormat="1" applyFont="1" applyFill="1" applyBorder="1"/>
    <xf numFmtId="41" fontId="6" fillId="0" borderId="0" xfId="0" applyNumberFormat="1" applyFont="1"/>
    <xf numFmtId="0" fontId="6" fillId="0" borderId="0" xfId="0" applyFont="1"/>
    <xf numFmtId="0" fontId="5" fillId="3" borderId="9" xfId="0" applyFont="1" applyFill="1" applyBorder="1"/>
    <xf numFmtId="0" fontId="6" fillId="3" borderId="10" xfId="0" applyFont="1" applyFill="1" applyBorder="1"/>
    <xf numFmtId="41" fontId="5" fillId="3" borderId="10" xfId="0" applyNumberFormat="1" applyFont="1" applyFill="1" applyBorder="1"/>
    <xf numFmtId="0" fontId="5" fillId="3" borderId="10" xfId="0" applyFont="1" applyFill="1" applyBorder="1"/>
    <xf numFmtId="165" fontId="5" fillId="0" borderId="0" xfId="0" applyNumberFormat="1" applyFont="1"/>
    <xf numFmtId="6" fontId="6" fillId="3" borderId="1" xfId="0" applyNumberFormat="1" applyFont="1" applyFill="1" applyBorder="1"/>
    <xf numFmtId="165" fontId="5" fillId="2" borderId="1" xfId="0" applyNumberFormat="1" applyFont="1" applyFill="1" applyBorder="1" applyAlignment="1">
      <alignment horizontal="left"/>
    </xf>
    <xf numFmtId="6" fontId="5" fillId="3" borderId="1" xfId="0" applyNumberFormat="1" applyFont="1" applyFill="1" applyBorder="1"/>
    <xf numFmtId="6" fontId="5" fillId="0" borderId="0" xfId="0" applyNumberFormat="1" applyFont="1"/>
    <xf numFmtId="0" fontId="6" fillId="5" borderId="1" xfId="0" applyFont="1" applyFill="1" applyBorder="1"/>
    <xf numFmtId="16" fontId="5" fillId="2" borderId="1" xfId="0" applyNumberFormat="1" applyFont="1" applyFill="1" applyBorder="1"/>
    <xf numFmtId="6" fontId="6" fillId="5" borderId="11" xfId="0" applyNumberFormat="1" applyFont="1" applyFill="1" applyBorder="1"/>
    <xf numFmtId="6" fontId="6" fillId="2" borderId="14" xfId="0" applyNumberFormat="1" applyFont="1" applyFill="1" applyBorder="1"/>
    <xf numFmtId="167" fontId="5" fillId="2" borderId="1" xfId="0" applyNumberFormat="1" applyFont="1" applyFill="1" applyBorder="1"/>
    <xf numFmtId="41" fontId="5" fillId="6" borderId="1" xfId="0" applyNumberFormat="1" applyFont="1" applyFill="1" applyBorder="1"/>
    <xf numFmtId="14" fontId="0" fillId="0" borderId="0" xfId="0" applyNumberFormat="1"/>
    <xf numFmtId="14" fontId="5" fillId="0" borderId="0" xfId="0" applyNumberFormat="1" applyFont="1"/>
    <xf numFmtId="0" fontId="11" fillId="0" borderId="7" xfId="0" applyFont="1" applyBorder="1"/>
    <xf numFmtId="0" fontId="5" fillId="2" borderId="4" xfId="0" applyFont="1" applyFill="1" applyBorder="1"/>
    <xf numFmtId="0" fontId="12" fillId="2" borderId="1" xfId="0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11" fillId="2" borderId="1" xfId="0" applyFont="1" applyFill="1" applyBorder="1"/>
    <xf numFmtId="0" fontId="11" fillId="0" borderId="18" xfId="0" applyFont="1" applyBorder="1"/>
    <xf numFmtId="165" fontId="11" fillId="0" borderId="18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166" fontId="6" fillId="0" borderId="18" xfId="0" applyNumberFormat="1" applyFont="1" applyBorder="1"/>
    <xf numFmtId="0" fontId="4" fillId="0" borderId="0" xfId="0" applyFont="1"/>
    <xf numFmtId="0" fontId="11" fillId="0" borderId="11" xfId="0" applyFont="1" applyBorder="1" applyAlignment="1">
      <alignment horizontal="center"/>
    </xf>
    <xf numFmtId="166" fontId="5" fillId="3" borderId="12" xfId="0" applyNumberFormat="1" applyFont="1" applyFill="1" applyBorder="1"/>
    <xf numFmtId="166" fontId="5" fillId="3" borderId="24" xfId="0" applyNumberFormat="1" applyFont="1" applyFill="1" applyBorder="1"/>
    <xf numFmtId="0" fontId="6" fillId="4" borderId="25" xfId="0" applyFont="1" applyFill="1" applyBorder="1" applyAlignment="1">
      <alignment horizontal="center"/>
    </xf>
    <xf numFmtId="0" fontId="13" fillId="0" borderId="18" xfId="0" applyFont="1" applyBorder="1"/>
    <xf numFmtId="0" fontId="6" fillId="5" borderId="12" xfId="0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1" fontId="5" fillId="8" borderId="0" xfId="0" applyNumberFormat="1" applyFont="1" applyFill="1"/>
    <xf numFmtId="41" fontId="6" fillId="9" borderId="1" xfId="0" applyNumberFormat="1" applyFont="1" applyFill="1" applyBorder="1"/>
    <xf numFmtId="0" fontId="5" fillId="8" borderId="0" xfId="0" applyFont="1" applyFill="1"/>
    <xf numFmtId="0" fontId="8" fillId="10" borderId="1" xfId="0" applyFont="1" applyFill="1" applyBorder="1"/>
    <xf numFmtId="0" fontId="0" fillId="8" borderId="0" xfId="0" applyFill="1"/>
    <xf numFmtId="14" fontId="5" fillId="8" borderId="0" xfId="0" applyNumberFormat="1" applyFont="1" applyFill="1"/>
    <xf numFmtId="41" fontId="12" fillId="7" borderId="0" xfId="0" applyNumberFormat="1" applyFont="1" applyFill="1"/>
    <xf numFmtId="0" fontId="3" fillId="0" borderId="0" xfId="0" applyFont="1"/>
    <xf numFmtId="41" fontId="12" fillId="3" borderId="10" xfId="1" applyFont="1" applyFill="1" applyBorder="1"/>
    <xf numFmtId="0" fontId="11" fillId="3" borderId="9" xfId="0" applyFont="1" applyFill="1" applyBorder="1"/>
    <xf numFmtId="49" fontId="6" fillId="2" borderId="2" xfId="0" applyNumberFormat="1" applyFont="1" applyFill="1" applyBorder="1"/>
    <xf numFmtId="0" fontId="7" fillId="0" borderId="3" xfId="0" applyFont="1" applyBorder="1"/>
    <xf numFmtId="168" fontId="15" fillId="12" borderId="0" xfId="0" applyNumberFormat="1" applyFont="1" applyFill="1"/>
    <xf numFmtId="0" fontId="16" fillId="0" borderId="0" xfId="0" applyFont="1"/>
    <xf numFmtId="41" fontId="0" fillId="0" borderId="0" xfId="0" applyNumberFormat="1"/>
    <xf numFmtId="0" fontId="6" fillId="5" borderId="27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5" borderId="29" xfId="0" applyFont="1" applyFill="1" applyBorder="1" applyAlignment="1">
      <alignment horizontal="center"/>
    </xf>
    <xf numFmtId="165" fontId="5" fillId="0" borderId="19" xfId="0" applyNumberFormat="1" applyFont="1" applyBorder="1" applyAlignment="1">
      <alignment horizontal="center"/>
    </xf>
    <xf numFmtId="165" fontId="11" fillId="0" borderId="20" xfId="0" applyNumberFormat="1" applyFont="1" applyBorder="1" applyAlignment="1">
      <alignment horizontal="center"/>
    </xf>
    <xf numFmtId="0" fontId="11" fillId="0" borderId="20" xfId="0" applyFont="1" applyBorder="1"/>
    <xf numFmtId="0" fontId="11" fillId="0" borderId="20" xfId="0" applyFont="1" applyBorder="1" applyAlignment="1">
      <alignment horizontal="center"/>
    </xf>
    <xf numFmtId="166" fontId="6" fillId="0" borderId="20" xfId="0" applyNumberFormat="1" applyFont="1" applyBorder="1"/>
    <xf numFmtId="0" fontId="11" fillId="0" borderId="21" xfId="0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5" fontId="11" fillId="0" borderId="31" xfId="0" applyNumberFormat="1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166" fontId="6" fillId="0" borderId="31" xfId="0" applyNumberFormat="1" applyFont="1" applyBorder="1"/>
    <xf numFmtId="0" fontId="11" fillId="0" borderId="32" xfId="0" applyFont="1" applyBorder="1" applyAlignment="1">
      <alignment horizontal="center"/>
    </xf>
    <xf numFmtId="0" fontId="7" fillId="8" borderId="13" xfId="0" applyFont="1" applyFill="1" applyBorder="1"/>
    <xf numFmtId="0" fontId="2" fillId="0" borderId="0" xfId="0" applyFont="1"/>
    <xf numFmtId="49" fontId="12" fillId="3" borderId="2" xfId="0" applyNumberFormat="1" applyFont="1" applyFill="1" applyBorder="1" applyAlignment="1">
      <alignment horizontal="center"/>
    </xf>
    <xf numFmtId="0" fontId="7" fillId="0" borderId="3" xfId="0" applyFont="1" applyBorder="1"/>
    <xf numFmtId="0" fontId="0" fillId="0" borderId="0" xfId="0"/>
    <xf numFmtId="0" fontId="7" fillId="0" borderId="4" xfId="0" applyFont="1" applyBorder="1"/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49" fontId="9" fillId="3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wrapText="1"/>
    </xf>
    <xf numFmtId="49" fontId="14" fillId="3" borderId="2" xfId="0" applyNumberFormat="1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165" fontId="11" fillId="0" borderId="18" xfId="0" applyNumberFormat="1" applyFont="1" applyBorder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166" fontId="11" fillId="2" borderId="1" xfId="0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166" fontId="5" fillId="2" borderId="6" xfId="0" applyNumberFormat="1" applyFont="1" applyFill="1" applyBorder="1" applyAlignment="1">
      <alignment horizontal="right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12" borderId="18" xfId="0" applyFont="1" applyFill="1" applyBorder="1" applyAlignment="1">
      <alignment horizontal="center"/>
    </xf>
    <xf numFmtId="166" fontId="6" fillId="12" borderId="18" xfId="0" applyNumberFormat="1" applyFont="1" applyFill="1" applyBorder="1"/>
    <xf numFmtId="0" fontId="11" fillId="12" borderId="23" xfId="0" applyFont="1" applyFill="1" applyBorder="1" applyAlignment="1">
      <alignment horizontal="center"/>
    </xf>
    <xf numFmtId="41" fontId="0" fillId="11" borderId="0" xfId="0" applyNumberFormat="1" applyFill="1"/>
    <xf numFmtId="0" fontId="12" fillId="2" borderId="1" xfId="0" applyFont="1" applyFill="1" applyBorder="1" applyAlignment="1">
      <alignment horizontal="center"/>
    </xf>
    <xf numFmtId="0" fontId="12" fillId="2" borderId="37" xfId="0" applyFont="1" applyFill="1" applyBorder="1"/>
    <xf numFmtId="0" fontId="12" fillId="2" borderId="37" xfId="0" applyFont="1" applyFill="1" applyBorder="1" applyAlignment="1">
      <alignment horizontal="center"/>
    </xf>
    <xf numFmtId="164" fontId="12" fillId="2" borderId="37" xfId="0" applyNumberFormat="1" applyFont="1" applyFill="1" applyBorder="1"/>
    <xf numFmtId="0" fontId="11" fillId="3" borderId="1" xfId="0" applyFont="1" applyFill="1" applyBorder="1"/>
    <xf numFmtId="164" fontId="11" fillId="3" borderId="1" xfId="0" applyNumberFormat="1" applyFont="1" applyFill="1" applyBorder="1"/>
    <xf numFmtId="0" fontId="5" fillId="0" borderId="26" xfId="0" applyFont="1" applyBorder="1"/>
    <xf numFmtId="0" fontId="12" fillId="2" borderId="26" xfId="0" applyFont="1" applyFill="1" applyBorder="1"/>
    <xf numFmtId="0" fontId="0" fillId="0" borderId="26" xfId="0" applyBorder="1"/>
    <xf numFmtId="164" fontId="5" fillId="0" borderId="26" xfId="0" applyNumberFormat="1" applyFont="1" applyBorder="1"/>
    <xf numFmtId="0" fontId="11" fillId="0" borderId="0" xfId="0" applyFont="1" applyAlignment="1">
      <alignment horizontal="center"/>
    </xf>
    <xf numFmtId="0" fontId="7" fillId="0" borderId="38" xfId="0" applyFont="1" applyBorder="1"/>
    <xf numFmtId="41" fontId="5" fillId="2" borderId="38" xfId="0" applyNumberFormat="1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/>
    </xf>
    <xf numFmtId="6" fontId="0" fillId="0" borderId="0" xfId="0" applyNumberFormat="1"/>
    <xf numFmtId="0" fontId="11" fillId="2" borderId="1" xfId="0" applyFont="1" applyFill="1" applyBorder="1" applyAlignment="1">
      <alignment horizontal="left"/>
    </xf>
    <xf numFmtId="0" fontId="1" fillId="0" borderId="0" xfId="0" applyFont="1"/>
    <xf numFmtId="6" fontId="0" fillId="0" borderId="38" xfId="0" applyNumberFormat="1" applyBorder="1"/>
    <xf numFmtId="41" fontId="6" fillId="3" borderId="10" xfId="0" applyNumberFormat="1" applyFont="1" applyFill="1" applyBorder="1"/>
    <xf numFmtId="41" fontId="12" fillId="9" borderId="1" xfId="0" applyNumberFormat="1" applyFont="1" applyFill="1" applyBorder="1"/>
    <xf numFmtId="0" fontId="12" fillId="8" borderId="0" xfId="0" applyFont="1" applyFill="1"/>
    <xf numFmtId="0" fontId="6" fillId="0" borderId="0" xfId="0" applyFont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17" fillId="0" borderId="3" xfId="0" applyFont="1" applyBorder="1"/>
    <xf numFmtId="0" fontId="17" fillId="0" borderId="4" xfId="0" applyFont="1" applyBorder="1"/>
    <xf numFmtId="41" fontId="11" fillId="3" borderId="1" xfId="0" applyNumberFormat="1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g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" Type="http://schemas.openxmlformats.org/officeDocument/2006/relationships/image" Target="../media/image8.png"/><Relationship Id="rId21" Type="http://schemas.openxmlformats.org/officeDocument/2006/relationships/image" Target="../media/image1.jp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996"/>
  <sheetViews>
    <sheetView showGridLines="0" tabSelected="1" zoomScale="90" zoomScaleNormal="90" workbookViewId="0">
      <selection activeCell="F20" sqref="F20"/>
    </sheetView>
  </sheetViews>
  <sheetFormatPr baseColWidth="10" defaultColWidth="14.42578125" defaultRowHeight="15" customHeight="1"/>
  <cols>
    <col min="1" max="1" width="27.42578125" bestFit="1" customWidth="1"/>
    <col min="2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72" t="s">
        <v>0</v>
      </c>
      <c r="D1" s="73"/>
      <c r="E1" s="73"/>
      <c r="F1" s="73"/>
    </row>
    <row r="2" spans="1:24">
      <c r="A2" s="1"/>
      <c r="B2" s="1"/>
      <c r="C2" s="93" t="s">
        <v>80</v>
      </c>
      <c r="D2" s="94"/>
      <c r="E2" s="94"/>
      <c r="F2" s="94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54</v>
      </c>
      <c r="H6" s="3"/>
      <c r="I6" s="1"/>
      <c r="J6" s="1"/>
    </row>
    <row r="7" spans="1:24">
      <c r="A7" s="1"/>
      <c r="B7" s="43"/>
      <c r="C7" s="43"/>
      <c r="D7" s="122"/>
      <c r="E7" s="43"/>
      <c r="F7" s="3"/>
      <c r="G7" s="98" t="s">
        <v>116</v>
      </c>
      <c r="H7" s="99"/>
      <c r="I7" s="99"/>
      <c r="J7" s="8">
        <f>+'Comprobantes de Ingresos'!$K$46</f>
        <v>4063579</v>
      </c>
      <c r="K7" s="92"/>
    </row>
    <row r="8" spans="1:24" ht="15.75" thickBot="1">
      <c r="A8" s="1"/>
      <c r="B8" s="43" t="s">
        <v>1</v>
      </c>
      <c r="C8" s="123" t="s">
        <v>118</v>
      </c>
      <c r="D8" s="124"/>
      <c r="E8" s="125">
        <f>+J11</f>
        <v>4413234</v>
      </c>
      <c r="F8" s="3"/>
      <c r="G8" s="100" t="s">
        <v>117</v>
      </c>
      <c r="H8" s="101"/>
      <c r="I8" s="102"/>
      <c r="J8" s="10">
        <f>+'Comprobantes de Ingresos'!$H$46</f>
        <v>749655</v>
      </c>
      <c r="K8" s="53"/>
    </row>
    <row r="9" spans="1:24">
      <c r="A9" s="138" t="s">
        <v>127</v>
      </c>
      <c r="B9" s="4" t="s">
        <v>2</v>
      </c>
      <c r="C9" s="43" t="s">
        <v>61</v>
      </c>
      <c r="E9" s="5">
        <f>+Ingresos!E38</f>
        <v>6883500</v>
      </c>
      <c r="G9" s="144" t="s">
        <v>130</v>
      </c>
      <c r="H9" s="145"/>
      <c r="I9" s="146"/>
      <c r="J9" s="147">
        <f>SUM(J7:J8)</f>
        <v>4813234</v>
      </c>
    </row>
    <row r="10" spans="1:24" ht="15.75" thickBot="1">
      <c r="B10" s="128" t="s">
        <v>3</v>
      </c>
      <c r="C10" s="129" t="s">
        <v>62</v>
      </c>
      <c r="D10" s="130"/>
      <c r="E10" s="131">
        <f>-Gastos!E18</f>
        <v>-7171241</v>
      </c>
      <c r="G10" s="1"/>
      <c r="H10" s="4"/>
      <c r="I10" s="4"/>
      <c r="J10" s="131">
        <v>-400000</v>
      </c>
      <c r="K10" s="138" t="s">
        <v>129</v>
      </c>
    </row>
    <row r="11" spans="1:24">
      <c r="B11" s="1" t="s">
        <v>1</v>
      </c>
      <c r="C11" s="126" t="s">
        <v>119</v>
      </c>
      <c r="D11" s="126"/>
      <c r="E11" s="127">
        <f>SUM(E8:E10)</f>
        <v>4125493</v>
      </c>
      <c r="J11" s="76">
        <f>SUM(J9:J10)</f>
        <v>4413234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20" spans="1:9" ht="15" customHeight="1">
      <c r="G20" s="76"/>
    </row>
    <row r="21" spans="1:9" ht="15.75" customHeight="1">
      <c r="A21" s="7" t="s">
        <v>54</v>
      </c>
      <c r="B21" s="3"/>
      <c r="C21" s="1"/>
      <c r="D21" s="1"/>
      <c r="E21" s="1"/>
      <c r="F21" s="3"/>
      <c r="G21" s="1"/>
      <c r="H21" s="1"/>
    </row>
    <row r="22" spans="1:9" ht="15.75" customHeight="1">
      <c r="A22" s="132" t="s">
        <v>120</v>
      </c>
      <c r="B22" s="95"/>
      <c r="C22" s="95"/>
      <c r="D22" s="8">
        <f>+J7-400000</f>
        <v>3663579</v>
      </c>
      <c r="E22" s="9"/>
      <c r="F22" s="3"/>
      <c r="G22" s="1"/>
      <c r="H22" s="1"/>
    </row>
    <row r="23" spans="1:9" ht="15.75" customHeight="1" thickBot="1">
      <c r="A23" s="135" t="s">
        <v>121</v>
      </c>
      <c r="B23" s="133"/>
      <c r="C23" s="133"/>
      <c r="D23" s="134">
        <f>+'Comprobantes de Ingresos'!H53</f>
        <v>461914</v>
      </c>
      <c r="E23" s="9"/>
      <c r="F23" s="3"/>
      <c r="G23" s="1"/>
      <c r="H23" s="1"/>
    </row>
    <row r="24" spans="1:9" ht="15.75" customHeight="1" thickTop="1">
      <c r="A24" s="97" t="s">
        <v>4</v>
      </c>
      <c r="B24" s="94"/>
      <c r="C24" s="96"/>
      <c r="D24" s="11">
        <f>SUM(D22:D23)</f>
        <v>4125493</v>
      </c>
      <c r="E24" s="9"/>
      <c r="F24" s="8">
        <f>+E11-D24</f>
        <v>0</v>
      </c>
      <c r="G24" s="1"/>
      <c r="H24" s="1"/>
    </row>
    <row r="25" spans="1:9" ht="15.75" customHeight="1">
      <c r="A25" s="1"/>
      <c r="B25" s="4"/>
      <c r="C25" s="4"/>
      <c r="D25" s="8"/>
      <c r="E25" s="1"/>
      <c r="F25" s="3"/>
      <c r="G25" s="1"/>
      <c r="H25" s="1"/>
    </row>
    <row r="26" spans="1:9" ht="15.75" customHeight="1">
      <c r="H26" s="136">
        <f>+Ingresos!F52</f>
        <v>6483500</v>
      </c>
      <c r="I26" s="138" t="s">
        <v>123</v>
      </c>
    </row>
    <row r="27" spans="1:9" ht="15.75" customHeight="1" thickBot="1">
      <c r="H27" s="139">
        <f>-Gastos!E18</f>
        <v>-7171241</v>
      </c>
      <c r="I27" s="138" t="s">
        <v>124</v>
      </c>
    </row>
    <row r="28" spans="1:9" ht="15.75" customHeight="1" thickTop="1">
      <c r="H28" s="136">
        <f>SUM(H26:H27)</f>
        <v>-687741</v>
      </c>
      <c r="I28" s="138" t="s">
        <v>125</v>
      </c>
    </row>
    <row r="29" spans="1:9" ht="15.75" customHeight="1">
      <c r="H29" s="136"/>
    </row>
    <row r="30" spans="1:9" ht="15.75" customHeight="1">
      <c r="D30" s="74"/>
      <c r="E30" s="74" t="s">
        <v>77</v>
      </c>
      <c r="F30" s="74"/>
    </row>
    <row r="31" spans="1:9" ht="15.75" customHeight="1">
      <c r="D31" s="74"/>
      <c r="E31" s="74">
        <f>+E9+E10-400000</f>
        <v>-687741</v>
      </c>
      <c r="F31" s="74"/>
    </row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7">
    <mergeCell ref="C2:F2"/>
    <mergeCell ref="A22:C22"/>
    <mergeCell ref="A23:C23"/>
    <mergeCell ref="A24:C24"/>
    <mergeCell ref="G7:I7"/>
    <mergeCell ref="G8:I8"/>
    <mergeCell ref="G9:I9"/>
  </mergeCells>
  <pageMargins left="0.7" right="0.7" top="0.75" bottom="0.75" header="0" footer="0"/>
  <pageSetup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M992"/>
  <sheetViews>
    <sheetView showGridLines="0" workbookViewId="0">
      <selection activeCell="C57" sqref="C57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73.42578125" bestFit="1" customWidth="1"/>
    <col min="4" max="4" width="15.28515625" customWidth="1"/>
    <col min="5" max="5" width="11.42578125" customWidth="1"/>
    <col min="6" max="6" width="26" customWidth="1"/>
    <col min="7" max="7" width="18.42578125" customWidth="1"/>
    <col min="8" max="13" width="11.5703125" customWidth="1"/>
  </cols>
  <sheetData>
    <row r="1" spans="1:13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</row>
    <row r="2" spans="1:13" ht="18.75">
      <c r="A2" s="1"/>
      <c r="B2" s="1"/>
      <c r="C2" s="103" t="s">
        <v>80</v>
      </c>
      <c r="D2" s="94"/>
      <c r="E2" s="96"/>
      <c r="H2" s="1"/>
      <c r="I2" s="1"/>
      <c r="J2" s="1"/>
      <c r="K2" s="1"/>
      <c r="L2" s="1"/>
      <c r="M2" s="1"/>
    </row>
    <row r="3" spans="1:13" ht="15.75" thickBot="1">
      <c r="A3" s="1"/>
      <c r="B3" s="105" t="s">
        <v>6</v>
      </c>
      <c r="C3" s="105"/>
      <c r="D3" s="105"/>
      <c r="E3" s="105"/>
      <c r="F3" s="105"/>
      <c r="G3" s="3"/>
      <c r="H3" s="1"/>
      <c r="I3" s="1"/>
      <c r="J3" s="1"/>
      <c r="K3" s="1"/>
      <c r="L3" s="1"/>
      <c r="M3" s="1"/>
    </row>
    <row r="4" spans="1:13" ht="15.75" thickBot="1">
      <c r="A4" s="1"/>
      <c r="B4" s="44" t="s">
        <v>7</v>
      </c>
      <c r="C4" s="45" t="s">
        <v>8</v>
      </c>
      <c r="D4" s="45" t="s">
        <v>9</v>
      </c>
      <c r="E4" s="45" t="s">
        <v>10</v>
      </c>
      <c r="F4" s="57" t="s">
        <v>11</v>
      </c>
      <c r="G4" s="1"/>
      <c r="H4" s="1"/>
    </row>
    <row r="5" spans="1:13">
      <c r="A5" s="1"/>
      <c r="B5" s="46">
        <v>44988</v>
      </c>
      <c r="C5" s="41" t="s">
        <v>79</v>
      </c>
      <c r="D5" s="54"/>
      <c r="E5" s="55">
        <v>20000</v>
      </c>
      <c r="F5" s="48" t="s">
        <v>50</v>
      </c>
      <c r="G5" s="4"/>
      <c r="H5" s="1"/>
    </row>
    <row r="6" spans="1:13">
      <c r="A6" s="42"/>
      <c r="B6" s="46">
        <v>44991</v>
      </c>
      <c r="C6" s="41" t="s">
        <v>75</v>
      </c>
      <c r="D6" s="54"/>
      <c r="E6" s="55">
        <v>10000</v>
      </c>
      <c r="F6" s="48" t="s">
        <v>81</v>
      </c>
      <c r="G6" s="4"/>
      <c r="H6" s="42"/>
    </row>
    <row r="7" spans="1:13">
      <c r="A7" s="42"/>
      <c r="B7" s="46">
        <v>44991</v>
      </c>
      <c r="C7" s="14" t="s">
        <v>55</v>
      </c>
      <c r="D7" s="54"/>
      <c r="E7" s="55">
        <v>430000</v>
      </c>
      <c r="F7" s="48" t="s">
        <v>82</v>
      </c>
      <c r="G7" s="4"/>
      <c r="H7" s="42"/>
    </row>
    <row r="8" spans="1:13">
      <c r="A8" s="42"/>
      <c r="B8" s="46">
        <v>44991</v>
      </c>
      <c r="C8" s="41" t="s">
        <v>56</v>
      </c>
      <c r="D8" s="54"/>
      <c r="E8" s="55">
        <v>320000</v>
      </c>
      <c r="F8" s="58" t="s">
        <v>33</v>
      </c>
      <c r="G8" s="4"/>
      <c r="H8" s="42"/>
    </row>
    <row r="9" spans="1:13">
      <c r="A9" s="42"/>
      <c r="B9" s="46">
        <v>44992</v>
      </c>
      <c r="C9" s="41" t="s">
        <v>38</v>
      </c>
      <c r="D9" s="54"/>
      <c r="E9" s="55">
        <v>13000</v>
      </c>
      <c r="F9" s="48" t="s">
        <v>71</v>
      </c>
      <c r="G9" s="4"/>
      <c r="H9" s="42"/>
    </row>
    <row r="10" spans="1:13">
      <c r="A10" s="42"/>
      <c r="B10" s="46">
        <v>44992</v>
      </c>
      <c r="C10" s="41" t="s">
        <v>70</v>
      </c>
      <c r="D10" s="54"/>
      <c r="E10" s="55">
        <v>240000</v>
      </c>
      <c r="F10" s="48" t="s">
        <v>49</v>
      </c>
      <c r="G10" s="4"/>
      <c r="H10" s="42"/>
    </row>
    <row r="11" spans="1:13">
      <c r="A11" s="42"/>
      <c r="B11" s="46">
        <v>44992</v>
      </c>
      <c r="C11" s="41" t="s">
        <v>63</v>
      </c>
      <c r="D11" s="54"/>
      <c r="E11" s="55">
        <v>310000</v>
      </c>
      <c r="F11" s="48" t="s">
        <v>65</v>
      </c>
      <c r="G11" s="4"/>
      <c r="H11" s="42"/>
    </row>
    <row r="12" spans="1:13">
      <c r="A12" s="42"/>
      <c r="B12" s="46">
        <v>44992</v>
      </c>
      <c r="C12" s="41" t="s">
        <v>83</v>
      </c>
      <c r="D12" s="54"/>
      <c r="E12" s="55">
        <v>220000</v>
      </c>
      <c r="F12" s="48" t="s">
        <v>42</v>
      </c>
      <c r="G12" s="4"/>
      <c r="H12" s="42"/>
    </row>
    <row r="13" spans="1:13">
      <c r="A13" s="42"/>
      <c r="B13" s="46">
        <v>44992</v>
      </c>
      <c r="C13" s="41" t="s">
        <v>74</v>
      </c>
      <c r="D13" s="54"/>
      <c r="E13" s="55">
        <v>440000</v>
      </c>
      <c r="F13" s="58" t="s">
        <v>41</v>
      </c>
      <c r="G13" s="4"/>
      <c r="H13" s="42"/>
    </row>
    <row r="14" spans="1:13">
      <c r="A14" s="42"/>
      <c r="B14" s="46">
        <v>44992</v>
      </c>
      <c r="C14" s="41" t="s">
        <v>59</v>
      </c>
      <c r="D14" s="54"/>
      <c r="E14" s="55">
        <v>160000</v>
      </c>
      <c r="F14" s="48" t="s">
        <v>43</v>
      </c>
      <c r="G14" s="4"/>
      <c r="H14" s="42"/>
    </row>
    <row r="15" spans="1:13">
      <c r="A15" s="42"/>
      <c r="B15" s="46">
        <v>44993</v>
      </c>
      <c r="C15" s="41" t="s">
        <v>57</v>
      </c>
      <c r="D15" s="54"/>
      <c r="E15" s="55">
        <v>340000</v>
      </c>
      <c r="F15" s="48" t="s">
        <v>44</v>
      </c>
      <c r="G15" s="4"/>
      <c r="H15" s="42"/>
    </row>
    <row r="16" spans="1:13">
      <c r="A16" s="42"/>
      <c r="B16" s="46">
        <v>44993</v>
      </c>
      <c r="C16" s="41" t="s">
        <v>75</v>
      </c>
      <c r="D16" s="54"/>
      <c r="E16" s="55">
        <v>5000</v>
      </c>
      <c r="F16" s="48" t="s">
        <v>84</v>
      </c>
      <c r="G16" s="4"/>
      <c r="H16" s="42"/>
    </row>
    <row r="17" spans="1:8">
      <c r="A17" s="42"/>
      <c r="B17" s="46">
        <v>44993</v>
      </c>
      <c r="C17" s="41" t="s">
        <v>79</v>
      </c>
      <c r="D17" s="54"/>
      <c r="E17" s="55">
        <v>670000</v>
      </c>
      <c r="F17" s="48" t="s">
        <v>51</v>
      </c>
      <c r="G17" s="4"/>
      <c r="H17" s="42"/>
    </row>
    <row r="18" spans="1:8">
      <c r="A18" s="42"/>
      <c r="B18" s="46">
        <v>44994</v>
      </c>
      <c r="C18" s="41" t="s">
        <v>35</v>
      </c>
      <c r="D18" s="54"/>
      <c r="E18" s="55">
        <v>500000</v>
      </c>
      <c r="F18" s="48" t="s">
        <v>47</v>
      </c>
      <c r="G18" s="4"/>
      <c r="H18" s="42"/>
    </row>
    <row r="19" spans="1:8">
      <c r="A19" s="42"/>
      <c r="B19" s="46">
        <v>44994</v>
      </c>
      <c r="C19" s="41" t="s">
        <v>83</v>
      </c>
      <c r="D19" s="54"/>
      <c r="E19" s="55">
        <v>40000</v>
      </c>
      <c r="F19" s="48" t="s">
        <v>42</v>
      </c>
      <c r="G19" s="4"/>
      <c r="H19" s="42"/>
    </row>
    <row r="20" spans="1:8">
      <c r="A20" s="42"/>
      <c r="B20" s="46">
        <v>44994</v>
      </c>
      <c r="C20" s="41" t="s">
        <v>85</v>
      </c>
      <c r="D20" s="54"/>
      <c r="E20" s="55">
        <v>340000</v>
      </c>
      <c r="G20" s="4"/>
      <c r="H20" s="42"/>
    </row>
    <row r="21" spans="1:8">
      <c r="A21" s="42"/>
      <c r="B21" s="46" t="s">
        <v>86</v>
      </c>
      <c r="C21" s="41" t="s">
        <v>63</v>
      </c>
      <c r="D21" s="54"/>
      <c r="E21" s="55">
        <v>60000</v>
      </c>
      <c r="F21" s="48" t="s">
        <v>65</v>
      </c>
      <c r="G21" s="4"/>
      <c r="H21" s="42"/>
    </row>
    <row r="22" spans="1:8">
      <c r="A22" s="42"/>
      <c r="B22" s="46" t="s">
        <v>86</v>
      </c>
      <c r="C22" s="41" t="s">
        <v>34</v>
      </c>
      <c r="D22" s="54"/>
      <c r="E22" s="55">
        <v>500000</v>
      </c>
      <c r="F22" s="48" t="s">
        <v>46</v>
      </c>
      <c r="G22" s="4"/>
      <c r="H22" s="42"/>
    </row>
    <row r="23" spans="1:8">
      <c r="A23" s="42"/>
      <c r="B23" s="46">
        <v>44998</v>
      </c>
      <c r="C23" s="41" t="s">
        <v>58</v>
      </c>
      <c r="D23" s="54"/>
      <c r="E23" s="55">
        <v>280000</v>
      </c>
      <c r="F23" s="58" t="s">
        <v>45</v>
      </c>
      <c r="G23" s="4"/>
      <c r="H23" s="42"/>
    </row>
    <row r="24" spans="1:8">
      <c r="A24" s="42"/>
      <c r="B24" s="46">
        <v>44998</v>
      </c>
      <c r="C24" s="41" t="s">
        <v>37</v>
      </c>
      <c r="D24" s="54"/>
      <c r="E24" s="55">
        <v>60000</v>
      </c>
      <c r="F24" s="48" t="s">
        <v>52</v>
      </c>
      <c r="G24" s="4"/>
      <c r="H24" s="42"/>
    </row>
    <row r="25" spans="1:8">
      <c r="A25" s="42"/>
      <c r="B25" s="46">
        <v>44998</v>
      </c>
      <c r="C25" s="41" t="s">
        <v>72</v>
      </c>
      <c r="D25" s="54"/>
      <c r="E25" s="55">
        <v>340000</v>
      </c>
      <c r="F25" s="48" t="s">
        <v>87</v>
      </c>
      <c r="G25" s="4"/>
      <c r="H25" s="42"/>
    </row>
    <row r="26" spans="1:8">
      <c r="A26" s="42"/>
      <c r="B26" s="46">
        <v>44998</v>
      </c>
      <c r="C26" s="41" t="s">
        <v>73</v>
      </c>
      <c r="D26" s="54"/>
      <c r="E26" s="55">
        <v>140000</v>
      </c>
      <c r="F26" s="48" t="s">
        <v>48</v>
      </c>
      <c r="G26" s="4"/>
      <c r="H26" s="42"/>
    </row>
    <row r="27" spans="1:8">
      <c r="A27" s="42"/>
      <c r="B27" s="46">
        <v>44998</v>
      </c>
      <c r="C27" s="41" t="s">
        <v>36</v>
      </c>
      <c r="D27" s="54"/>
      <c r="E27" s="55">
        <v>585000</v>
      </c>
      <c r="F27" s="48" t="s">
        <v>50</v>
      </c>
      <c r="G27" s="4"/>
      <c r="H27" s="42"/>
    </row>
    <row r="28" spans="1:8">
      <c r="A28" s="42"/>
      <c r="B28" s="46">
        <v>44998</v>
      </c>
      <c r="C28" s="41" t="s">
        <v>36</v>
      </c>
      <c r="D28" s="54"/>
      <c r="E28" s="55">
        <v>40000</v>
      </c>
      <c r="F28" s="48" t="s">
        <v>50</v>
      </c>
      <c r="G28" s="4"/>
      <c r="H28" s="42"/>
    </row>
    <row r="29" spans="1:8">
      <c r="A29" s="42"/>
      <c r="B29" s="46">
        <v>44998</v>
      </c>
      <c r="C29" s="41" t="s">
        <v>88</v>
      </c>
      <c r="D29" s="54"/>
      <c r="E29" s="55">
        <v>40000</v>
      </c>
      <c r="F29" s="48" t="s">
        <v>49</v>
      </c>
      <c r="G29" s="4"/>
      <c r="H29" s="42"/>
    </row>
    <row r="30" spans="1:8">
      <c r="A30" s="42"/>
      <c r="B30" s="46">
        <v>44998</v>
      </c>
      <c r="C30" s="41" t="s">
        <v>73</v>
      </c>
      <c r="D30" s="54"/>
      <c r="E30" s="55">
        <v>20000</v>
      </c>
      <c r="F30" s="48" t="s">
        <v>48</v>
      </c>
      <c r="G30" s="4"/>
      <c r="H30" s="42"/>
    </row>
    <row r="31" spans="1:8">
      <c r="A31" s="42"/>
      <c r="B31" s="46">
        <v>45001</v>
      </c>
      <c r="C31" s="41" t="s">
        <v>75</v>
      </c>
      <c r="D31" s="54"/>
      <c r="E31" s="56">
        <v>5000</v>
      </c>
      <c r="F31" s="48" t="s">
        <v>84</v>
      </c>
      <c r="G31" s="4"/>
      <c r="H31" s="42"/>
    </row>
    <row r="32" spans="1:8">
      <c r="A32" s="42"/>
      <c r="B32" s="46">
        <v>45001</v>
      </c>
      <c r="C32" s="41" t="s">
        <v>89</v>
      </c>
      <c r="D32" s="54"/>
      <c r="E32" s="56">
        <v>140000</v>
      </c>
      <c r="F32" s="58" t="s">
        <v>53</v>
      </c>
      <c r="G32" s="4"/>
      <c r="H32" s="42"/>
    </row>
    <row r="33" spans="1:13">
      <c r="A33" s="42"/>
      <c r="B33" s="46">
        <v>45005</v>
      </c>
      <c r="C33" s="41" t="s">
        <v>75</v>
      </c>
      <c r="D33" s="54"/>
      <c r="E33" s="56">
        <v>83000</v>
      </c>
      <c r="F33" s="48" t="s">
        <v>84</v>
      </c>
      <c r="G33" s="4"/>
      <c r="H33" s="42"/>
    </row>
    <row r="34" spans="1:13">
      <c r="A34" s="42"/>
      <c r="B34" s="46">
        <v>45007</v>
      </c>
      <c r="C34" s="41" t="s">
        <v>85</v>
      </c>
      <c r="D34" s="54"/>
      <c r="E34" s="55">
        <v>40000</v>
      </c>
      <c r="F34" s="48"/>
      <c r="G34" s="4"/>
      <c r="H34" s="42"/>
    </row>
    <row r="35" spans="1:13">
      <c r="A35" s="42"/>
      <c r="B35" s="46">
        <v>45007</v>
      </c>
      <c r="C35" s="41" t="s">
        <v>75</v>
      </c>
      <c r="D35" s="54"/>
      <c r="E35" s="56">
        <v>12500</v>
      </c>
      <c r="F35" s="48" t="s">
        <v>84</v>
      </c>
      <c r="G35" s="4"/>
      <c r="H35" s="42"/>
    </row>
    <row r="36" spans="1:13">
      <c r="A36" s="42"/>
      <c r="B36" s="46">
        <v>45009</v>
      </c>
      <c r="C36" s="41" t="s">
        <v>36</v>
      </c>
      <c r="D36" s="54"/>
      <c r="E36" s="56">
        <v>80000</v>
      </c>
      <c r="F36" s="48" t="s">
        <v>50</v>
      </c>
      <c r="G36" s="4"/>
      <c r="H36" s="42"/>
    </row>
    <row r="37" spans="1:13">
      <c r="A37" s="42"/>
      <c r="B37" s="46">
        <v>45009</v>
      </c>
      <c r="C37" s="41" t="s">
        <v>91</v>
      </c>
      <c r="D37" s="54"/>
      <c r="E37" s="56">
        <v>400000</v>
      </c>
      <c r="F37" s="48" t="s">
        <v>90</v>
      </c>
      <c r="G37" s="4"/>
      <c r="H37" s="42"/>
    </row>
    <row r="38" spans="1:13" ht="15.75" customHeight="1" thickBot="1">
      <c r="A38" s="1"/>
      <c r="B38" s="1"/>
      <c r="C38" s="110" t="s">
        <v>17</v>
      </c>
      <c r="D38" s="111"/>
      <c r="E38" s="18">
        <f>SUM(E5:E37)</f>
        <v>6883500</v>
      </c>
      <c r="F38" s="3"/>
      <c r="G38" s="4"/>
      <c r="H38" s="1"/>
      <c r="I38" s="1"/>
      <c r="J38" s="1"/>
      <c r="K38" s="1"/>
      <c r="L38" s="1"/>
      <c r="M38" s="1"/>
    </row>
    <row r="39" spans="1:13" ht="15.75" customHeight="1">
      <c r="A39" s="1"/>
      <c r="B39" s="1"/>
      <c r="C39" s="1" t="s">
        <v>18</v>
      </c>
      <c r="D39" s="3"/>
      <c r="E39" s="15"/>
      <c r="F39" s="61"/>
      <c r="G39" s="4"/>
      <c r="H39" s="1"/>
      <c r="I39" s="1"/>
      <c r="J39" s="1"/>
      <c r="K39" s="1"/>
      <c r="L39" s="1"/>
      <c r="M39" s="1"/>
    </row>
    <row r="40" spans="1:13" ht="15.75" customHeight="1">
      <c r="A40" s="1"/>
      <c r="B40" s="104" t="s">
        <v>12</v>
      </c>
      <c r="C40" s="94"/>
      <c r="D40" s="94"/>
      <c r="E40" s="94"/>
      <c r="F40" s="96"/>
      <c r="G40" s="3"/>
      <c r="H40" s="1"/>
      <c r="I40" s="1"/>
      <c r="J40" s="1"/>
      <c r="K40" s="1"/>
      <c r="L40" s="1"/>
      <c r="M40" s="1"/>
    </row>
    <row r="41" spans="1:13" ht="15.75" customHeight="1">
      <c r="A41" s="1"/>
      <c r="B41" s="47" t="s">
        <v>92</v>
      </c>
      <c r="C41" s="1"/>
      <c r="D41" s="1"/>
      <c r="E41" s="1"/>
      <c r="F41" s="112">
        <v>0</v>
      </c>
      <c r="G41" s="3"/>
      <c r="H41" s="1"/>
      <c r="I41" s="1"/>
      <c r="J41" s="1"/>
      <c r="K41" s="1"/>
      <c r="L41" s="1"/>
      <c r="M41" s="1"/>
    </row>
    <row r="42" spans="1:13" ht="15.75" customHeight="1">
      <c r="A42" s="1"/>
      <c r="B42" s="1" t="s">
        <v>13</v>
      </c>
      <c r="C42" s="1"/>
      <c r="D42" s="1"/>
      <c r="E42" s="1"/>
      <c r="F42" s="113">
        <f>+E6+E16+E31+E33+E35</f>
        <v>115500</v>
      </c>
      <c r="G42" s="3"/>
      <c r="H42" s="1"/>
      <c r="I42" s="1"/>
      <c r="J42" s="1"/>
      <c r="K42" s="1"/>
      <c r="L42" s="1"/>
      <c r="M42" s="1"/>
    </row>
    <row r="43" spans="1:13" ht="15.75" customHeight="1">
      <c r="A43" s="1"/>
      <c r="B43" s="1" t="s">
        <v>14</v>
      </c>
      <c r="C43" s="1"/>
      <c r="D43" s="1"/>
      <c r="E43" s="1"/>
      <c r="F43" s="114">
        <f>+E5+E7+E8+E10+E11+E12+E13+E14+E15+E17+E18+E19+E20+E21+E22+E23+E24+E25+E26+E27+E28+E29+E30+E32+E34+E36</f>
        <v>6355000</v>
      </c>
      <c r="H43" s="1"/>
      <c r="I43" s="1"/>
      <c r="J43" s="1"/>
      <c r="K43" s="1"/>
      <c r="L43" s="1"/>
      <c r="M43" s="1"/>
    </row>
    <row r="44" spans="1:13" ht="15.75" customHeight="1">
      <c r="A44" s="1"/>
      <c r="B44" s="1" t="s">
        <v>15</v>
      </c>
      <c r="C44" s="1"/>
      <c r="D44" s="1"/>
      <c r="E44" s="1"/>
      <c r="F44" s="114">
        <f>+E9</f>
        <v>13000</v>
      </c>
      <c r="G44" s="3"/>
      <c r="H44" s="1"/>
      <c r="I44" s="1"/>
      <c r="J44" s="1"/>
      <c r="K44" s="1"/>
      <c r="L44" s="1"/>
      <c r="M44" s="1"/>
    </row>
    <row r="45" spans="1:13" ht="15.75" customHeight="1">
      <c r="A45" s="1"/>
      <c r="B45" s="1" t="s">
        <v>16</v>
      </c>
      <c r="C45" s="1"/>
      <c r="D45" s="1"/>
      <c r="E45" s="1"/>
      <c r="F45" s="114">
        <v>0</v>
      </c>
      <c r="G45" s="3"/>
      <c r="H45" s="1"/>
      <c r="I45" s="1"/>
      <c r="J45" s="1"/>
      <c r="K45" s="1"/>
      <c r="L45" s="1"/>
      <c r="M45" s="1"/>
    </row>
    <row r="46" spans="1:13" ht="15.75" customHeight="1" thickBot="1">
      <c r="A46" s="1"/>
      <c r="B46" s="47" t="s">
        <v>60</v>
      </c>
      <c r="C46" s="1"/>
      <c r="D46" s="1"/>
      <c r="E46" s="1"/>
      <c r="F46" s="115">
        <f>+E37</f>
        <v>400000</v>
      </c>
      <c r="G46" s="3"/>
      <c r="H46" s="1"/>
      <c r="I46" s="1"/>
      <c r="J46" s="1"/>
      <c r="K46" s="1"/>
      <c r="L46" s="1"/>
      <c r="M46" s="1"/>
    </row>
    <row r="47" spans="1:13" ht="15.75" customHeight="1" thickTop="1">
      <c r="A47" s="1"/>
      <c r="B47" s="1"/>
      <c r="C47" s="1"/>
      <c r="D47" s="1"/>
      <c r="E47" s="1"/>
      <c r="F47" s="16">
        <f>SUM(F41:F46)</f>
        <v>6883500</v>
      </c>
      <c r="G47" s="3"/>
      <c r="H47" s="1"/>
      <c r="I47" s="1"/>
      <c r="J47" s="1"/>
      <c r="K47" s="1"/>
      <c r="L47" s="1"/>
      <c r="M47" s="1"/>
    </row>
    <row r="48" spans="1:13" ht="15.75" customHeight="1">
      <c r="A48" s="1"/>
      <c r="B48" s="1"/>
      <c r="C48" s="1"/>
      <c r="D48" s="1"/>
      <c r="E48" s="1"/>
      <c r="F48" s="1"/>
      <c r="G48" s="3"/>
      <c r="H48" s="1"/>
      <c r="I48" s="1"/>
      <c r="J48" s="1"/>
      <c r="K48" s="1"/>
      <c r="L48" s="1"/>
      <c r="M48" s="1"/>
    </row>
    <row r="49" spans="1:13" ht="15.75" customHeight="1">
      <c r="A49" s="1"/>
      <c r="B49" s="1"/>
      <c r="C49" s="1"/>
      <c r="D49" s="1"/>
      <c r="E49" s="1"/>
      <c r="G49" s="3"/>
      <c r="H49" s="1"/>
      <c r="I49" s="1"/>
      <c r="J49" s="1"/>
      <c r="K49" s="1"/>
      <c r="L49" s="1"/>
      <c r="M49" s="1"/>
    </row>
    <row r="50" spans="1:13" ht="15.75" customHeight="1">
      <c r="A50" s="1"/>
      <c r="B50" s="1"/>
      <c r="C50" s="1"/>
      <c r="D50" s="1"/>
      <c r="E50" s="1"/>
      <c r="F50" s="1"/>
      <c r="G50" s="3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3"/>
      <c r="E51" s="1"/>
      <c r="F51" s="3"/>
      <c r="G51" s="3"/>
      <c r="H51" s="1"/>
      <c r="I51" s="1"/>
      <c r="J51" s="1"/>
      <c r="K51" s="1"/>
      <c r="L51" s="1"/>
      <c r="M51" s="1"/>
    </row>
    <row r="52" spans="1:13" ht="15.75" customHeight="1">
      <c r="A52" s="1"/>
      <c r="B52" s="1"/>
      <c r="C52" s="1"/>
      <c r="D52" s="3"/>
      <c r="E52" s="1"/>
      <c r="F52" s="17">
        <f>+F47-F46</f>
        <v>6483500</v>
      </c>
      <c r="G52" s="137" t="s">
        <v>122</v>
      </c>
      <c r="H52" s="1"/>
      <c r="I52" s="1"/>
      <c r="J52" s="1"/>
      <c r="K52" s="1"/>
      <c r="L52" s="1"/>
      <c r="M52" s="1"/>
    </row>
    <row r="53" spans="1:13" ht="15.75" customHeight="1">
      <c r="A53" s="1"/>
      <c r="B53" s="1"/>
      <c r="C53" s="1"/>
      <c r="D53" s="3"/>
      <c r="E53" s="1"/>
      <c r="F53" s="3"/>
      <c r="G53" s="3"/>
      <c r="H53" s="1"/>
      <c r="I53" s="1"/>
      <c r="J53" s="1"/>
      <c r="K53" s="1"/>
      <c r="L53" s="1"/>
      <c r="M53" s="1"/>
    </row>
    <row r="54" spans="1:13" ht="15.75" customHeight="1">
      <c r="A54" s="1"/>
      <c r="B54" s="1"/>
      <c r="C54" s="1"/>
      <c r="D54" s="3"/>
      <c r="E54" s="1"/>
      <c r="F54" s="3"/>
      <c r="G54" s="3"/>
      <c r="H54" s="1"/>
      <c r="I54" s="1"/>
      <c r="J54" s="1"/>
      <c r="K54" s="1"/>
      <c r="L54" s="1"/>
      <c r="M54" s="1"/>
    </row>
    <row r="55" spans="1:13" ht="15.75" customHeight="1">
      <c r="A55" s="1"/>
      <c r="B55" s="1"/>
      <c r="C55" s="1"/>
      <c r="D55" s="3"/>
      <c r="E55" s="1"/>
      <c r="F55" s="3"/>
      <c r="G55" s="3"/>
      <c r="H55" s="1"/>
      <c r="I55" s="1"/>
      <c r="J55" s="1"/>
      <c r="K55" s="1"/>
      <c r="L55" s="1"/>
      <c r="M55" s="1"/>
    </row>
    <row r="56" spans="1:13" ht="15.75" customHeight="1">
      <c r="A56" s="1"/>
      <c r="B56" s="1"/>
      <c r="C56" s="1"/>
      <c r="D56" s="3"/>
      <c r="E56" s="1"/>
      <c r="F56" s="3"/>
      <c r="G56" s="3"/>
      <c r="H56" s="1"/>
      <c r="I56" s="1"/>
      <c r="J56" s="1"/>
      <c r="K56" s="1"/>
      <c r="L56" s="1"/>
      <c r="M56" s="1"/>
    </row>
    <row r="57" spans="1:13" ht="15.75" customHeight="1">
      <c r="A57" s="1"/>
      <c r="B57" s="1"/>
      <c r="C57" s="1"/>
      <c r="D57" s="3"/>
      <c r="E57" s="1"/>
      <c r="F57" s="3"/>
      <c r="G57" s="3"/>
      <c r="H57" s="1"/>
      <c r="I57" s="1"/>
      <c r="J57" s="1"/>
      <c r="K57" s="1"/>
      <c r="L57" s="1"/>
      <c r="M57" s="1"/>
    </row>
    <row r="58" spans="1:13" ht="15.75" customHeight="1">
      <c r="A58" s="1"/>
      <c r="B58" s="1"/>
      <c r="C58" s="1"/>
      <c r="D58" s="3"/>
      <c r="E58" s="1"/>
      <c r="F58" s="3"/>
      <c r="G58" s="3"/>
      <c r="H58" s="1"/>
      <c r="I58" s="1"/>
      <c r="J58" s="1"/>
      <c r="K58" s="1"/>
      <c r="L58" s="1"/>
      <c r="M58" s="1"/>
    </row>
    <row r="59" spans="1:13" ht="15.75" customHeight="1">
      <c r="A59" s="1"/>
      <c r="B59" s="1"/>
      <c r="C59" s="1"/>
      <c r="D59" s="3"/>
      <c r="E59" s="1"/>
      <c r="F59" s="3"/>
      <c r="G59" s="3"/>
      <c r="H59" s="1"/>
      <c r="I59" s="1"/>
      <c r="J59" s="1"/>
      <c r="K59" s="1"/>
      <c r="L59" s="1"/>
      <c r="M59" s="1"/>
    </row>
    <row r="60" spans="1:13" ht="15.75" customHeight="1">
      <c r="A60" s="1"/>
      <c r="B60" s="1"/>
      <c r="C60" s="1"/>
      <c r="D60" s="3"/>
      <c r="E60" s="1"/>
      <c r="F60" s="3"/>
      <c r="G60" s="3"/>
      <c r="H60" s="1"/>
      <c r="I60" s="1"/>
      <c r="J60" s="1"/>
      <c r="K60" s="1"/>
      <c r="L60" s="1"/>
      <c r="M60" s="1"/>
    </row>
    <row r="61" spans="1:13" ht="15.75" customHeight="1">
      <c r="A61" s="1"/>
      <c r="B61" s="1"/>
      <c r="C61" s="1"/>
      <c r="D61" s="3"/>
      <c r="E61" s="1"/>
      <c r="F61" s="3"/>
      <c r="G61" s="3"/>
      <c r="H61" s="1"/>
      <c r="I61" s="1"/>
      <c r="J61" s="1"/>
      <c r="K61" s="1"/>
      <c r="L61" s="1"/>
      <c r="M61" s="1"/>
    </row>
    <row r="62" spans="1:13" ht="15.75" customHeight="1">
      <c r="A62" s="1"/>
      <c r="B62" s="1"/>
      <c r="C62" s="1"/>
      <c r="D62" s="3"/>
      <c r="E62" s="1"/>
      <c r="F62" s="3"/>
      <c r="G62" s="3"/>
      <c r="H62" s="1"/>
      <c r="I62" s="1"/>
      <c r="J62" s="1"/>
      <c r="K62" s="1"/>
      <c r="L62" s="1"/>
      <c r="M62" s="1"/>
    </row>
    <row r="63" spans="1:13" ht="15.75" customHeight="1">
      <c r="A63" s="1"/>
      <c r="B63" s="1"/>
      <c r="C63" s="1"/>
      <c r="D63" s="3"/>
      <c r="E63" s="1"/>
      <c r="F63" s="3"/>
      <c r="G63" s="3"/>
      <c r="H63" s="1"/>
      <c r="I63" s="1"/>
      <c r="J63" s="1"/>
      <c r="K63" s="1"/>
      <c r="L63" s="1"/>
      <c r="M63" s="1"/>
    </row>
    <row r="64" spans="1:13" ht="15.75" customHeight="1">
      <c r="A64" s="1"/>
      <c r="B64" s="1"/>
      <c r="C64" s="1"/>
      <c r="D64" s="3"/>
      <c r="E64" s="1"/>
      <c r="F64" s="3"/>
      <c r="G64" s="3"/>
      <c r="H64" s="1"/>
      <c r="I64" s="1"/>
      <c r="J64" s="1"/>
      <c r="K64" s="1"/>
      <c r="L64" s="1"/>
      <c r="M64" s="1"/>
    </row>
    <row r="65" spans="1:13" ht="15.75" customHeight="1">
      <c r="A65" s="1"/>
      <c r="B65" s="1"/>
      <c r="C65" s="1"/>
      <c r="D65" s="3"/>
      <c r="E65" s="1"/>
      <c r="F65" s="3"/>
      <c r="G65" s="3"/>
      <c r="H65" s="1"/>
      <c r="I65" s="1"/>
      <c r="J65" s="1"/>
      <c r="K65" s="1"/>
      <c r="L65" s="1"/>
      <c r="M65" s="1"/>
    </row>
    <row r="66" spans="1:13" ht="15.75" customHeight="1">
      <c r="A66" s="1"/>
      <c r="B66" s="1"/>
      <c r="C66" s="1"/>
      <c r="D66" s="3"/>
      <c r="E66" s="1"/>
      <c r="F66" s="3"/>
      <c r="G66" s="3"/>
      <c r="H66" s="1"/>
      <c r="I66" s="1"/>
      <c r="J66" s="1"/>
      <c r="K66" s="1"/>
      <c r="L66" s="1"/>
      <c r="M66" s="1"/>
    </row>
    <row r="67" spans="1:13" ht="15.75" customHeight="1">
      <c r="A67" s="1"/>
      <c r="B67" s="1"/>
      <c r="C67" s="1"/>
      <c r="D67" s="3"/>
      <c r="E67" s="1"/>
      <c r="F67" s="3"/>
      <c r="G67" s="3"/>
      <c r="H67" s="1"/>
      <c r="I67" s="1"/>
      <c r="J67" s="1"/>
      <c r="K67" s="1"/>
      <c r="L67" s="1"/>
      <c r="M67" s="1"/>
    </row>
    <row r="68" spans="1:13" ht="15.75" customHeight="1">
      <c r="A68" s="1"/>
      <c r="B68" s="1"/>
      <c r="C68" s="1"/>
      <c r="D68" s="3"/>
      <c r="E68" s="1"/>
      <c r="F68" s="3"/>
      <c r="G68" s="3"/>
      <c r="H68" s="1"/>
      <c r="I68" s="1"/>
      <c r="J68" s="1"/>
      <c r="K68" s="1"/>
      <c r="L68" s="1"/>
      <c r="M68" s="1"/>
    </row>
    <row r="69" spans="1:13" ht="15.75" customHeight="1">
      <c r="A69" s="1"/>
      <c r="B69" s="1"/>
      <c r="C69" s="1"/>
      <c r="D69" s="3"/>
      <c r="E69" s="1"/>
      <c r="F69" s="3"/>
      <c r="G69" s="3"/>
      <c r="H69" s="1"/>
      <c r="I69" s="1"/>
      <c r="J69" s="1"/>
      <c r="K69" s="1"/>
      <c r="L69" s="1"/>
      <c r="M69" s="1"/>
    </row>
    <row r="70" spans="1:13" ht="15.75" customHeight="1">
      <c r="A70" s="1"/>
      <c r="B70" s="1"/>
      <c r="C70" s="1"/>
      <c r="D70" s="3"/>
      <c r="E70" s="1"/>
      <c r="F70" s="3"/>
      <c r="G70" s="3"/>
      <c r="H70" s="1"/>
      <c r="I70" s="1"/>
      <c r="J70" s="1"/>
      <c r="K70" s="1"/>
      <c r="L70" s="1"/>
      <c r="M70" s="1"/>
    </row>
    <row r="71" spans="1:13" ht="15.75" customHeight="1">
      <c r="A71" s="1"/>
      <c r="B71" s="1"/>
      <c r="C71" s="1"/>
      <c r="D71" s="3"/>
      <c r="E71" s="1"/>
      <c r="F71" s="3"/>
      <c r="G71" s="3"/>
      <c r="H71" s="1"/>
      <c r="I71" s="1"/>
      <c r="J71" s="1"/>
      <c r="K71" s="1"/>
      <c r="L71" s="1"/>
      <c r="M71" s="1"/>
    </row>
    <row r="72" spans="1:13" ht="15.75" customHeight="1">
      <c r="A72" s="1"/>
      <c r="B72" s="1"/>
      <c r="C72" s="1"/>
      <c r="D72" s="3"/>
      <c r="E72" s="1"/>
      <c r="F72" s="3"/>
      <c r="G72" s="3"/>
      <c r="H72" s="1"/>
      <c r="I72" s="1"/>
      <c r="J72" s="1"/>
      <c r="K72" s="1"/>
      <c r="L72" s="1"/>
      <c r="M72" s="1"/>
    </row>
    <row r="73" spans="1:13" ht="15.75" customHeight="1">
      <c r="A73" s="1"/>
      <c r="B73" s="1"/>
      <c r="C73" s="1"/>
      <c r="D73" s="3"/>
      <c r="E73" s="1"/>
      <c r="F73" s="3"/>
      <c r="G73" s="3"/>
      <c r="H73" s="1"/>
      <c r="I73" s="1"/>
      <c r="J73" s="1"/>
      <c r="K73" s="1"/>
      <c r="L73" s="1"/>
      <c r="M73" s="1"/>
    </row>
    <row r="74" spans="1:13" ht="15.75" customHeight="1">
      <c r="A74" s="1"/>
      <c r="B74" s="1"/>
      <c r="C74" s="1"/>
      <c r="D74" s="3"/>
      <c r="E74" s="1"/>
      <c r="F74" s="3"/>
      <c r="G74" s="3"/>
      <c r="H74" s="1"/>
      <c r="I74" s="1"/>
      <c r="J74" s="1"/>
      <c r="K74" s="1"/>
      <c r="L74" s="1"/>
      <c r="M74" s="1"/>
    </row>
    <row r="75" spans="1:13" ht="15.75" customHeight="1">
      <c r="A75" s="1"/>
      <c r="B75" s="1"/>
      <c r="C75" s="1"/>
      <c r="D75" s="3"/>
      <c r="E75" s="1"/>
      <c r="F75" s="3"/>
      <c r="G75" s="3"/>
      <c r="H75" s="1"/>
      <c r="I75" s="1"/>
      <c r="J75" s="1"/>
      <c r="K75" s="1"/>
      <c r="L75" s="1"/>
      <c r="M75" s="1"/>
    </row>
    <row r="76" spans="1:13" ht="15.75" customHeight="1">
      <c r="A76" s="1"/>
      <c r="B76" s="1"/>
      <c r="C76" s="1"/>
      <c r="D76" s="3"/>
      <c r="E76" s="1"/>
      <c r="F76" s="3"/>
      <c r="G76" s="3"/>
      <c r="H76" s="1"/>
      <c r="I76" s="1"/>
      <c r="J76" s="1"/>
      <c r="K76" s="1"/>
      <c r="L76" s="1"/>
      <c r="M76" s="1"/>
    </row>
    <row r="77" spans="1:13" ht="15.75" customHeight="1">
      <c r="A77" s="1"/>
      <c r="B77" s="1"/>
      <c r="C77" s="1"/>
      <c r="D77" s="3"/>
      <c r="E77" s="1"/>
      <c r="F77" s="3"/>
      <c r="G77" s="3"/>
      <c r="H77" s="1"/>
      <c r="I77" s="1"/>
      <c r="J77" s="1"/>
      <c r="K77" s="1"/>
      <c r="L77" s="1"/>
      <c r="M77" s="1"/>
    </row>
    <row r="78" spans="1:13" ht="15.75" customHeight="1">
      <c r="A78" s="1"/>
      <c r="B78" s="1"/>
      <c r="C78" s="1"/>
      <c r="D78" s="3"/>
      <c r="E78" s="1"/>
      <c r="F78" s="3"/>
      <c r="G78" s="3"/>
      <c r="H78" s="1"/>
      <c r="I78" s="1"/>
      <c r="J78" s="1"/>
      <c r="K78" s="1"/>
      <c r="L78" s="1"/>
      <c r="M78" s="1"/>
    </row>
    <row r="79" spans="1:13" ht="15.75" customHeight="1">
      <c r="A79" s="1"/>
      <c r="B79" s="1"/>
      <c r="C79" s="1"/>
      <c r="D79" s="3"/>
      <c r="E79" s="1"/>
      <c r="F79" s="3"/>
      <c r="G79" s="3"/>
      <c r="H79" s="1"/>
      <c r="I79" s="1"/>
      <c r="J79" s="1"/>
      <c r="K79" s="1"/>
      <c r="L79" s="1"/>
      <c r="M79" s="1"/>
    </row>
    <row r="80" spans="1:13" ht="15.75" customHeight="1">
      <c r="A80" s="1"/>
      <c r="B80" s="1"/>
      <c r="C80" s="1"/>
      <c r="D80" s="3"/>
      <c r="E80" s="1"/>
      <c r="F80" s="3"/>
      <c r="G80" s="3"/>
      <c r="H80" s="1"/>
      <c r="I80" s="1"/>
      <c r="J80" s="1"/>
      <c r="K80" s="1"/>
      <c r="L80" s="1"/>
      <c r="M80" s="1"/>
    </row>
    <row r="81" spans="1:13" ht="15.75" customHeight="1">
      <c r="A81" s="1"/>
      <c r="B81" s="1"/>
      <c r="C81" s="1"/>
      <c r="D81" s="3"/>
      <c r="E81" s="1"/>
      <c r="F81" s="3"/>
      <c r="G81" s="3"/>
      <c r="H81" s="1"/>
      <c r="I81" s="1"/>
      <c r="J81" s="1"/>
      <c r="K81" s="1"/>
      <c r="L81" s="1"/>
      <c r="M81" s="1"/>
    </row>
    <row r="82" spans="1:13" ht="15.75" customHeight="1">
      <c r="A82" s="1"/>
      <c r="B82" s="1"/>
      <c r="C82" s="1"/>
      <c r="D82" s="3"/>
      <c r="E82" s="1"/>
      <c r="F82" s="3"/>
      <c r="G82" s="3"/>
      <c r="H82" s="1"/>
      <c r="I82" s="1"/>
      <c r="J82" s="1"/>
      <c r="K82" s="1"/>
      <c r="L82" s="1"/>
      <c r="M82" s="1"/>
    </row>
    <row r="83" spans="1:13" ht="15.75" customHeight="1">
      <c r="A83" s="1"/>
      <c r="B83" s="1"/>
      <c r="C83" s="1"/>
      <c r="D83" s="3"/>
      <c r="E83" s="1"/>
      <c r="F83" s="3"/>
      <c r="G83" s="3"/>
      <c r="H83" s="1"/>
      <c r="I83" s="1"/>
      <c r="J83" s="1"/>
      <c r="K83" s="1"/>
      <c r="L83" s="1"/>
      <c r="M83" s="1"/>
    </row>
    <row r="84" spans="1:13" ht="15.75" customHeight="1">
      <c r="A84" s="1"/>
      <c r="B84" s="1"/>
      <c r="C84" s="1"/>
      <c r="D84" s="3"/>
      <c r="E84" s="1"/>
      <c r="F84" s="3"/>
      <c r="G84" s="3"/>
      <c r="H84" s="1"/>
      <c r="I84" s="1"/>
      <c r="J84" s="1"/>
      <c r="K84" s="1"/>
      <c r="L84" s="1"/>
      <c r="M84" s="1"/>
    </row>
    <row r="85" spans="1:13" ht="15.75" customHeight="1">
      <c r="A85" s="1"/>
      <c r="B85" s="1"/>
      <c r="C85" s="1"/>
      <c r="D85" s="3"/>
      <c r="E85" s="1"/>
      <c r="F85" s="3"/>
      <c r="G85" s="3"/>
      <c r="H85" s="1"/>
      <c r="I85" s="1"/>
      <c r="J85" s="1"/>
      <c r="K85" s="1"/>
      <c r="L85" s="1"/>
      <c r="M85" s="1"/>
    </row>
    <row r="86" spans="1:13" ht="15.75" customHeight="1">
      <c r="A86" s="1"/>
      <c r="B86" s="1"/>
      <c r="C86" s="1"/>
      <c r="D86" s="3"/>
      <c r="E86" s="1"/>
      <c r="F86" s="3"/>
      <c r="G86" s="3"/>
      <c r="H86" s="1"/>
      <c r="I86" s="1"/>
      <c r="J86" s="1"/>
      <c r="K86" s="1"/>
      <c r="L86" s="1"/>
      <c r="M86" s="1"/>
    </row>
    <row r="87" spans="1:13" ht="15.75" customHeight="1">
      <c r="A87" s="1"/>
      <c r="B87" s="1"/>
      <c r="C87" s="1"/>
      <c r="D87" s="3"/>
      <c r="E87" s="1"/>
      <c r="F87" s="3"/>
      <c r="G87" s="3"/>
      <c r="H87" s="1"/>
      <c r="I87" s="1"/>
      <c r="J87" s="1"/>
      <c r="K87" s="1"/>
      <c r="L87" s="1"/>
      <c r="M87" s="1"/>
    </row>
    <row r="88" spans="1:13" ht="15.75" customHeight="1">
      <c r="A88" s="1"/>
      <c r="B88" s="1"/>
      <c r="C88" s="1"/>
      <c r="D88" s="3"/>
      <c r="E88" s="1"/>
      <c r="F88" s="3"/>
      <c r="G88" s="3"/>
      <c r="H88" s="1"/>
      <c r="I88" s="1"/>
      <c r="J88" s="1"/>
      <c r="K88" s="1"/>
      <c r="L88" s="1"/>
      <c r="M88" s="1"/>
    </row>
    <row r="89" spans="1:13" ht="15.75" customHeight="1">
      <c r="A89" s="1"/>
      <c r="B89" s="1"/>
      <c r="C89" s="1"/>
      <c r="D89" s="3"/>
      <c r="E89" s="1"/>
      <c r="F89" s="3"/>
      <c r="G89" s="3"/>
      <c r="H89" s="1"/>
      <c r="I89" s="1"/>
      <c r="J89" s="1"/>
      <c r="K89" s="1"/>
      <c r="L89" s="1"/>
      <c r="M89" s="1"/>
    </row>
    <row r="90" spans="1:13" ht="15.75" customHeight="1">
      <c r="A90" s="1"/>
      <c r="B90" s="1"/>
      <c r="C90" s="1"/>
      <c r="D90" s="3"/>
      <c r="E90" s="1"/>
      <c r="F90" s="3"/>
      <c r="G90" s="3"/>
      <c r="H90" s="1"/>
      <c r="I90" s="1"/>
      <c r="J90" s="1"/>
      <c r="K90" s="1"/>
      <c r="L90" s="1"/>
      <c r="M90" s="1"/>
    </row>
    <row r="91" spans="1:13" ht="15.75" customHeight="1">
      <c r="A91" s="1"/>
      <c r="B91" s="1"/>
      <c r="C91" s="1"/>
      <c r="D91" s="3"/>
      <c r="E91" s="1"/>
      <c r="F91" s="3"/>
      <c r="G91" s="3"/>
      <c r="H91" s="1"/>
      <c r="I91" s="1"/>
      <c r="J91" s="1"/>
      <c r="K91" s="1"/>
      <c r="L91" s="1"/>
      <c r="M91" s="1"/>
    </row>
    <row r="92" spans="1:13" ht="15.75" customHeight="1">
      <c r="A92" s="1"/>
      <c r="B92" s="1"/>
      <c r="C92" s="1"/>
      <c r="D92" s="3"/>
      <c r="E92" s="1"/>
      <c r="F92" s="3"/>
      <c r="G92" s="3"/>
      <c r="H92" s="1"/>
      <c r="I92" s="1"/>
      <c r="J92" s="1"/>
      <c r="K92" s="1"/>
      <c r="L92" s="1"/>
      <c r="M92" s="1"/>
    </row>
    <row r="93" spans="1:13" ht="15.75" customHeight="1">
      <c r="A93" s="1"/>
      <c r="B93" s="1"/>
      <c r="C93" s="1"/>
      <c r="D93" s="3"/>
      <c r="E93" s="1"/>
      <c r="F93" s="3"/>
      <c r="G93" s="3"/>
      <c r="H93" s="1"/>
      <c r="I93" s="1"/>
      <c r="J93" s="1"/>
      <c r="K93" s="1"/>
      <c r="L93" s="1"/>
      <c r="M93" s="1"/>
    </row>
    <row r="94" spans="1:13" ht="15.75" customHeight="1">
      <c r="A94" s="1"/>
      <c r="B94" s="1"/>
      <c r="C94" s="1"/>
      <c r="D94" s="3"/>
      <c r="E94" s="1"/>
      <c r="F94" s="3"/>
      <c r="G94" s="3"/>
      <c r="H94" s="1"/>
      <c r="I94" s="1"/>
      <c r="J94" s="1"/>
      <c r="K94" s="1"/>
      <c r="L94" s="1"/>
      <c r="M94" s="1"/>
    </row>
    <row r="95" spans="1:13" ht="15.75" customHeight="1">
      <c r="A95" s="1"/>
      <c r="B95" s="1"/>
      <c r="C95" s="1"/>
      <c r="D95" s="3"/>
      <c r="E95" s="1"/>
      <c r="F95" s="3"/>
      <c r="G95" s="3"/>
      <c r="H95" s="1"/>
      <c r="I95" s="1"/>
      <c r="J95" s="1"/>
      <c r="K95" s="1"/>
      <c r="L95" s="1"/>
      <c r="M95" s="1"/>
    </row>
    <row r="96" spans="1:13" ht="15.75" customHeight="1">
      <c r="A96" s="1"/>
      <c r="B96" s="1"/>
      <c r="C96" s="1"/>
      <c r="D96" s="3"/>
      <c r="E96" s="1"/>
      <c r="F96" s="3"/>
      <c r="G96" s="3"/>
      <c r="H96" s="1"/>
      <c r="I96" s="1"/>
      <c r="J96" s="1"/>
      <c r="K96" s="1"/>
      <c r="L96" s="1"/>
      <c r="M96" s="1"/>
    </row>
    <row r="97" spans="1:13" ht="15.75" customHeight="1">
      <c r="A97" s="1"/>
      <c r="B97" s="1"/>
      <c r="C97" s="1"/>
      <c r="D97" s="3"/>
      <c r="E97" s="1"/>
      <c r="F97" s="3"/>
      <c r="G97" s="3"/>
      <c r="H97" s="1"/>
      <c r="I97" s="1"/>
      <c r="J97" s="1"/>
      <c r="K97" s="1"/>
      <c r="L97" s="1"/>
      <c r="M97" s="1"/>
    </row>
    <row r="98" spans="1:13" ht="15.75" customHeight="1">
      <c r="A98" s="1"/>
      <c r="B98" s="1"/>
      <c r="C98" s="1"/>
      <c r="D98" s="3"/>
      <c r="E98" s="1"/>
      <c r="F98" s="3"/>
      <c r="G98" s="3"/>
      <c r="H98" s="1"/>
      <c r="I98" s="1"/>
      <c r="J98" s="1"/>
      <c r="K98" s="1"/>
      <c r="L98" s="1"/>
      <c r="M98" s="1"/>
    </row>
    <row r="99" spans="1:13" ht="15.75" customHeight="1">
      <c r="A99" s="1"/>
      <c r="B99" s="1"/>
      <c r="C99" s="1"/>
      <c r="D99" s="3"/>
      <c r="E99" s="1"/>
      <c r="F99" s="3"/>
      <c r="G99" s="3"/>
      <c r="H99" s="1"/>
      <c r="I99" s="1"/>
      <c r="J99" s="1"/>
      <c r="K99" s="1"/>
      <c r="L99" s="1"/>
      <c r="M99" s="1"/>
    </row>
    <row r="100" spans="1:13" ht="15.75" customHeight="1">
      <c r="A100" s="1"/>
      <c r="B100" s="1"/>
      <c r="C100" s="1"/>
      <c r="D100" s="3"/>
      <c r="E100" s="1"/>
      <c r="F100" s="3"/>
      <c r="G100" s="3"/>
      <c r="H100" s="1"/>
      <c r="I100" s="1"/>
      <c r="J100" s="1"/>
      <c r="K100" s="1"/>
      <c r="L100" s="1"/>
      <c r="M100" s="1"/>
    </row>
    <row r="101" spans="1:13" ht="15.75" customHeight="1">
      <c r="A101" s="1"/>
      <c r="B101" s="1"/>
      <c r="C101" s="1"/>
      <c r="D101" s="3"/>
      <c r="E101" s="1"/>
      <c r="F101" s="3"/>
      <c r="G101" s="3"/>
      <c r="H101" s="1"/>
      <c r="I101" s="1"/>
      <c r="J101" s="1"/>
      <c r="K101" s="1"/>
      <c r="L101" s="1"/>
      <c r="M101" s="1"/>
    </row>
    <row r="102" spans="1:13" ht="15.75" customHeight="1">
      <c r="A102" s="1"/>
      <c r="B102" s="1"/>
      <c r="C102" s="1"/>
      <c r="D102" s="3"/>
      <c r="E102" s="1"/>
      <c r="F102" s="3"/>
      <c r="G102" s="3"/>
      <c r="H102" s="1"/>
      <c r="I102" s="1"/>
      <c r="J102" s="1"/>
      <c r="K102" s="1"/>
      <c r="L102" s="1"/>
      <c r="M102" s="1"/>
    </row>
    <row r="103" spans="1:13" ht="15.75" customHeight="1">
      <c r="A103" s="1"/>
      <c r="B103" s="1"/>
      <c r="C103" s="1"/>
      <c r="D103" s="3"/>
      <c r="E103" s="1"/>
      <c r="F103" s="3"/>
      <c r="G103" s="3"/>
      <c r="H103" s="1"/>
      <c r="I103" s="1"/>
      <c r="J103" s="1"/>
      <c r="K103" s="1"/>
      <c r="L103" s="1"/>
      <c r="M103" s="1"/>
    </row>
    <row r="104" spans="1:13" ht="15.75" customHeight="1">
      <c r="A104" s="1"/>
      <c r="B104" s="1"/>
      <c r="C104" s="1"/>
      <c r="D104" s="3"/>
      <c r="E104" s="1"/>
      <c r="F104" s="3"/>
      <c r="G104" s="3"/>
      <c r="H104" s="1"/>
      <c r="I104" s="1"/>
      <c r="J104" s="1"/>
      <c r="K104" s="1"/>
      <c r="L104" s="1"/>
      <c r="M104" s="1"/>
    </row>
    <row r="105" spans="1:13" ht="15.75" customHeight="1">
      <c r="A105" s="1"/>
      <c r="B105" s="1"/>
      <c r="C105" s="1"/>
      <c r="D105" s="3"/>
      <c r="E105" s="1"/>
      <c r="F105" s="3"/>
      <c r="G105" s="3"/>
      <c r="H105" s="1"/>
      <c r="I105" s="1"/>
      <c r="J105" s="1"/>
      <c r="K105" s="1"/>
      <c r="L105" s="1"/>
      <c r="M105" s="1"/>
    </row>
    <row r="106" spans="1:13" ht="15.75" customHeight="1">
      <c r="A106" s="1"/>
      <c r="B106" s="1"/>
      <c r="C106" s="1"/>
      <c r="D106" s="3"/>
      <c r="E106" s="1"/>
      <c r="F106" s="3"/>
      <c r="G106" s="3"/>
      <c r="H106" s="1"/>
      <c r="I106" s="1"/>
      <c r="J106" s="1"/>
      <c r="K106" s="1"/>
      <c r="L106" s="1"/>
      <c r="M106" s="1"/>
    </row>
    <row r="107" spans="1:13" ht="15.75" customHeight="1">
      <c r="A107" s="1"/>
      <c r="B107" s="1"/>
      <c r="C107" s="1"/>
      <c r="D107" s="3"/>
      <c r="E107" s="1"/>
      <c r="F107" s="3"/>
      <c r="G107" s="3"/>
      <c r="H107" s="1"/>
      <c r="I107" s="1"/>
      <c r="J107" s="1"/>
      <c r="K107" s="1"/>
      <c r="L107" s="1"/>
      <c r="M107" s="1"/>
    </row>
    <row r="108" spans="1:13" ht="15.75" customHeight="1">
      <c r="A108" s="1"/>
      <c r="B108" s="1"/>
      <c r="C108" s="1"/>
      <c r="D108" s="3"/>
      <c r="E108" s="1"/>
      <c r="F108" s="3"/>
      <c r="G108" s="3"/>
      <c r="H108" s="1"/>
      <c r="I108" s="1"/>
      <c r="J108" s="1"/>
      <c r="K108" s="1"/>
      <c r="L108" s="1"/>
      <c r="M108" s="1"/>
    </row>
    <row r="109" spans="1:13" ht="15.75" customHeight="1">
      <c r="A109" s="1"/>
      <c r="B109" s="1"/>
      <c r="C109" s="1"/>
      <c r="D109" s="3"/>
      <c r="E109" s="1"/>
      <c r="F109" s="3"/>
      <c r="G109" s="3"/>
      <c r="H109" s="1"/>
      <c r="I109" s="1"/>
      <c r="J109" s="1"/>
      <c r="K109" s="1"/>
      <c r="L109" s="1"/>
      <c r="M109" s="1"/>
    </row>
    <row r="110" spans="1:13" ht="15.75" customHeight="1">
      <c r="A110" s="1"/>
      <c r="B110" s="1"/>
      <c r="C110" s="1"/>
      <c r="D110" s="3"/>
      <c r="E110" s="1"/>
      <c r="F110" s="3"/>
      <c r="G110" s="3"/>
      <c r="H110" s="1"/>
      <c r="I110" s="1"/>
      <c r="J110" s="1"/>
      <c r="K110" s="1"/>
      <c r="L110" s="1"/>
      <c r="M110" s="1"/>
    </row>
    <row r="111" spans="1:13" ht="15.75" customHeight="1">
      <c r="A111" s="1"/>
      <c r="B111" s="1"/>
      <c r="C111" s="1"/>
      <c r="D111" s="3"/>
      <c r="E111" s="1"/>
      <c r="F111" s="3"/>
      <c r="G111" s="3"/>
      <c r="H111" s="1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3"/>
      <c r="E112" s="1"/>
      <c r="F112" s="3"/>
      <c r="G112" s="3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3"/>
      <c r="E113" s="1"/>
      <c r="F113" s="3"/>
      <c r="G113" s="3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3"/>
      <c r="E114" s="1"/>
      <c r="F114" s="3"/>
      <c r="G114" s="3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3"/>
      <c r="E115" s="1"/>
      <c r="F115" s="3"/>
      <c r="G115" s="3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3"/>
      <c r="E116" s="1"/>
      <c r="F116" s="3"/>
      <c r="G116" s="3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3"/>
      <c r="E117" s="1"/>
      <c r="F117" s="3"/>
      <c r="G117" s="3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3"/>
      <c r="E118" s="1"/>
      <c r="F118" s="3"/>
      <c r="G118" s="3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3"/>
      <c r="E119" s="1"/>
      <c r="F119" s="3"/>
      <c r="G119" s="3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3"/>
      <c r="E120" s="1"/>
      <c r="F120" s="3"/>
      <c r="G120" s="3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3"/>
      <c r="E121" s="1"/>
      <c r="F121" s="3"/>
      <c r="G121" s="3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3"/>
      <c r="E122" s="1"/>
      <c r="F122" s="3"/>
      <c r="G122" s="3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3"/>
      <c r="E123" s="1"/>
      <c r="F123" s="3"/>
      <c r="G123" s="3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3"/>
      <c r="E124" s="1"/>
      <c r="F124" s="3"/>
      <c r="G124" s="3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3"/>
      <c r="E125" s="1"/>
      <c r="F125" s="3"/>
      <c r="G125" s="3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3"/>
      <c r="E126" s="1"/>
      <c r="F126" s="3"/>
      <c r="G126" s="3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3"/>
      <c r="E127" s="1"/>
      <c r="F127" s="3"/>
      <c r="G127" s="3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3"/>
      <c r="E128" s="1"/>
      <c r="F128" s="3"/>
      <c r="G128" s="3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3"/>
      <c r="E129" s="1"/>
      <c r="F129" s="3"/>
      <c r="G129" s="3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3"/>
      <c r="E130" s="1"/>
      <c r="F130" s="3"/>
      <c r="G130" s="3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3"/>
      <c r="E131" s="1"/>
      <c r="F131" s="3"/>
      <c r="G131" s="3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3"/>
      <c r="E132" s="1"/>
      <c r="F132" s="3"/>
      <c r="G132" s="3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3"/>
      <c r="E133" s="1"/>
      <c r="F133" s="3"/>
      <c r="G133" s="3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3"/>
      <c r="E134" s="1"/>
      <c r="F134" s="3"/>
      <c r="G134" s="3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3"/>
      <c r="E135" s="1"/>
      <c r="F135" s="3"/>
      <c r="G135" s="3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3"/>
      <c r="E136" s="1"/>
      <c r="F136" s="3"/>
      <c r="G136" s="3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3"/>
      <c r="E137" s="1"/>
      <c r="F137" s="3"/>
      <c r="G137" s="3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3"/>
      <c r="E138" s="1"/>
      <c r="F138" s="3"/>
      <c r="G138" s="3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3"/>
      <c r="E139" s="1"/>
      <c r="F139" s="3"/>
      <c r="G139" s="3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3"/>
      <c r="E140" s="1"/>
      <c r="F140" s="3"/>
      <c r="G140" s="3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3"/>
      <c r="E141" s="1"/>
      <c r="F141" s="3"/>
      <c r="G141" s="3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3"/>
      <c r="E142" s="1"/>
      <c r="F142" s="3"/>
      <c r="G142" s="3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3"/>
      <c r="E143" s="1"/>
      <c r="F143" s="3"/>
      <c r="G143" s="3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3"/>
      <c r="E144" s="1"/>
      <c r="F144" s="3"/>
      <c r="G144" s="3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3"/>
      <c r="E145" s="1"/>
      <c r="F145" s="3"/>
      <c r="G145" s="3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3"/>
      <c r="E146" s="1"/>
      <c r="F146" s="3"/>
      <c r="G146" s="3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3"/>
      <c r="E147" s="1"/>
      <c r="F147" s="3"/>
      <c r="G147" s="3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3"/>
      <c r="E148" s="1"/>
      <c r="F148" s="3"/>
      <c r="G148" s="3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3"/>
      <c r="E149" s="1"/>
      <c r="F149" s="3"/>
      <c r="G149" s="3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3"/>
      <c r="E150" s="1"/>
      <c r="F150" s="3"/>
      <c r="G150" s="3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3"/>
      <c r="E151" s="1"/>
      <c r="F151" s="3"/>
      <c r="G151" s="3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3"/>
      <c r="E152" s="1"/>
      <c r="F152" s="3"/>
      <c r="G152" s="3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3"/>
      <c r="E153" s="1"/>
      <c r="F153" s="3"/>
      <c r="G153" s="3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3"/>
      <c r="E154" s="1"/>
      <c r="F154" s="3"/>
      <c r="G154" s="3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3"/>
      <c r="E155" s="1"/>
      <c r="F155" s="3"/>
      <c r="G155" s="3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3"/>
      <c r="E156" s="1"/>
      <c r="F156" s="3"/>
      <c r="G156" s="3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3"/>
      <c r="E157" s="1"/>
      <c r="F157" s="3"/>
      <c r="G157" s="3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3"/>
      <c r="E158" s="1"/>
      <c r="F158" s="3"/>
      <c r="G158" s="3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3"/>
      <c r="E159" s="1"/>
      <c r="F159" s="3"/>
      <c r="G159" s="3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3"/>
      <c r="E160" s="1"/>
      <c r="F160" s="3"/>
      <c r="G160" s="3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3"/>
      <c r="E161" s="1"/>
      <c r="F161" s="3"/>
      <c r="G161" s="3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3"/>
      <c r="E162" s="1"/>
      <c r="F162" s="3"/>
      <c r="G162" s="3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3"/>
      <c r="E163" s="1"/>
      <c r="F163" s="3"/>
      <c r="G163" s="3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3"/>
      <c r="E164" s="1"/>
      <c r="F164" s="3"/>
      <c r="G164" s="3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3"/>
      <c r="E165" s="1"/>
      <c r="F165" s="3"/>
      <c r="G165" s="3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3"/>
      <c r="E166" s="1"/>
      <c r="F166" s="3"/>
      <c r="G166" s="3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3"/>
      <c r="E167" s="1"/>
      <c r="F167" s="3"/>
      <c r="G167" s="3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3"/>
      <c r="E168" s="1"/>
      <c r="F168" s="3"/>
      <c r="G168" s="3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3"/>
      <c r="E169" s="1"/>
      <c r="F169" s="3"/>
      <c r="G169" s="3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3"/>
      <c r="E170" s="1"/>
      <c r="F170" s="3"/>
      <c r="G170" s="3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3"/>
      <c r="E171" s="1"/>
      <c r="F171" s="3"/>
      <c r="G171" s="3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3"/>
      <c r="E172" s="1"/>
      <c r="F172" s="3"/>
      <c r="G172" s="3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3"/>
      <c r="E173" s="1"/>
      <c r="F173" s="3"/>
      <c r="G173" s="3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3"/>
      <c r="E174" s="1"/>
      <c r="F174" s="3"/>
      <c r="G174" s="3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3"/>
      <c r="E175" s="1"/>
      <c r="F175" s="3"/>
      <c r="G175" s="3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3"/>
      <c r="E176" s="1"/>
      <c r="F176" s="3"/>
      <c r="G176" s="3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3"/>
      <c r="E177" s="1"/>
      <c r="F177" s="3"/>
      <c r="G177" s="3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3"/>
      <c r="E178" s="1"/>
      <c r="F178" s="3"/>
      <c r="G178" s="3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3"/>
      <c r="E179" s="1"/>
      <c r="F179" s="3"/>
      <c r="G179" s="3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3"/>
      <c r="E180" s="1"/>
      <c r="F180" s="3"/>
      <c r="G180" s="3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3"/>
      <c r="E181" s="1"/>
      <c r="F181" s="3"/>
      <c r="G181" s="3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3"/>
      <c r="E182" s="1"/>
      <c r="F182" s="3"/>
      <c r="G182" s="3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3"/>
      <c r="E183" s="1"/>
      <c r="F183" s="3"/>
      <c r="G183" s="3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3"/>
      <c r="E184" s="1"/>
      <c r="F184" s="3"/>
      <c r="G184" s="3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3"/>
      <c r="E185" s="1"/>
      <c r="F185" s="3"/>
      <c r="G185" s="3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3"/>
      <c r="E186" s="1"/>
      <c r="F186" s="3"/>
      <c r="G186" s="3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3"/>
      <c r="E187" s="1"/>
      <c r="F187" s="3"/>
      <c r="G187" s="3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3"/>
      <c r="E188" s="1"/>
      <c r="F188" s="3"/>
      <c r="G188" s="3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3"/>
      <c r="E189" s="1"/>
      <c r="F189" s="3"/>
      <c r="G189" s="3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3"/>
      <c r="E190" s="1"/>
      <c r="F190" s="3"/>
      <c r="G190" s="3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3"/>
      <c r="E191" s="1"/>
      <c r="F191" s="3"/>
      <c r="G191" s="3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3"/>
      <c r="E192" s="1"/>
      <c r="F192" s="3"/>
      <c r="G192" s="3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3"/>
      <c r="E193" s="1"/>
      <c r="F193" s="3"/>
      <c r="G193" s="3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3"/>
      <c r="E194" s="1"/>
      <c r="F194" s="3"/>
      <c r="G194" s="3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3"/>
      <c r="E195" s="1"/>
      <c r="F195" s="3"/>
      <c r="G195" s="3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3"/>
      <c r="E196" s="1"/>
      <c r="F196" s="3"/>
      <c r="G196" s="3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3"/>
      <c r="E197" s="1"/>
      <c r="F197" s="3"/>
      <c r="G197" s="3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3"/>
      <c r="E198" s="1"/>
      <c r="F198" s="3"/>
      <c r="G198" s="3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3"/>
      <c r="E199" s="1"/>
      <c r="F199" s="3"/>
      <c r="G199" s="3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3"/>
      <c r="E200" s="1"/>
      <c r="F200" s="3"/>
      <c r="G200" s="3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3"/>
      <c r="E201" s="1"/>
      <c r="F201" s="3"/>
      <c r="G201" s="3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3"/>
      <c r="E202" s="1"/>
      <c r="F202" s="3"/>
      <c r="G202" s="3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3"/>
      <c r="E203" s="1"/>
      <c r="F203" s="3"/>
      <c r="G203" s="3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3"/>
      <c r="E204" s="1"/>
      <c r="F204" s="3"/>
      <c r="G204" s="3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3"/>
      <c r="E205" s="1"/>
      <c r="F205" s="3"/>
      <c r="G205" s="3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3"/>
      <c r="E206" s="1"/>
      <c r="F206" s="3"/>
      <c r="G206" s="3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3"/>
      <c r="E207" s="1"/>
      <c r="F207" s="3"/>
      <c r="G207" s="3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3"/>
      <c r="E208" s="1"/>
      <c r="F208" s="3"/>
      <c r="G208" s="3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3"/>
      <c r="E209" s="1"/>
      <c r="F209" s="3"/>
      <c r="G209" s="3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3"/>
      <c r="E210" s="1"/>
      <c r="F210" s="3"/>
      <c r="G210" s="3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3"/>
      <c r="E211" s="1"/>
      <c r="F211" s="3"/>
      <c r="G211" s="3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3"/>
      <c r="E212" s="1"/>
      <c r="F212" s="3"/>
      <c r="G212" s="3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3"/>
      <c r="E213" s="1"/>
      <c r="F213" s="3"/>
      <c r="G213" s="3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3"/>
      <c r="E214" s="1"/>
      <c r="F214" s="3"/>
      <c r="G214" s="3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3"/>
      <c r="E215" s="1"/>
      <c r="F215" s="3"/>
      <c r="G215" s="3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3"/>
      <c r="E216" s="1"/>
      <c r="F216" s="3"/>
      <c r="G216" s="3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3"/>
      <c r="E217" s="1"/>
      <c r="F217" s="3"/>
      <c r="G217" s="3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3"/>
      <c r="E218" s="1"/>
      <c r="F218" s="3"/>
      <c r="G218" s="3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3"/>
      <c r="E219" s="1"/>
      <c r="F219" s="3"/>
      <c r="G219" s="3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3"/>
      <c r="E220" s="1"/>
      <c r="F220" s="3"/>
      <c r="G220" s="3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3"/>
      <c r="E221" s="1"/>
      <c r="F221" s="3"/>
      <c r="G221" s="3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3"/>
      <c r="E222" s="1"/>
      <c r="F222" s="3"/>
      <c r="G222" s="3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3"/>
      <c r="E223" s="1"/>
      <c r="F223" s="3"/>
      <c r="G223" s="3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3"/>
      <c r="E224" s="1"/>
      <c r="F224" s="3"/>
      <c r="G224" s="3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3"/>
      <c r="E225" s="1"/>
      <c r="F225" s="3"/>
      <c r="G225" s="3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3"/>
      <c r="E226" s="1"/>
      <c r="F226" s="3"/>
      <c r="G226" s="3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3"/>
      <c r="E227" s="1"/>
      <c r="F227" s="3"/>
      <c r="G227" s="3"/>
      <c r="H227" s="1"/>
      <c r="I227" s="1"/>
      <c r="J227" s="1"/>
      <c r="K227" s="1"/>
      <c r="L227" s="1"/>
      <c r="M227" s="1"/>
    </row>
    <row r="228" spans="1:13" ht="15.75" customHeight="1">
      <c r="A228" s="1"/>
      <c r="B228" s="1"/>
      <c r="C228" s="1"/>
      <c r="D228" s="3"/>
      <c r="E228" s="1"/>
      <c r="F228" s="3"/>
      <c r="G228" s="3"/>
      <c r="H228" s="1"/>
      <c r="I228" s="1"/>
      <c r="J228" s="1"/>
      <c r="K228" s="1"/>
      <c r="L228" s="1"/>
      <c r="M228" s="1"/>
    </row>
    <row r="229" spans="1:13" ht="15.75" customHeight="1">
      <c r="A229" s="1"/>
      <c r="B229" s="1"/>
      <c r="C229" s="1"/>
      <c r="D229" s="3"/>
      <c r="E229" s="1"/>
      <c r="F229" s="3"/>
      <c r="G229" s="3"/>
      <c r="H229" s="1"/>
      <c r="I229" s="1"/>
      <c r="J229" s="1"/>
      <c r="K229" s="1"/>
      <c r="L229" s="1"/>
      <c r="M229" s="1"/>
    </row>
    <row r="230" spans="1:13" ht="15.75" customHeight="1">
      <c r="A230" s="1"/>
      <c r="B230" s="1"/>
      <c r="C230" s="1"/>
      <c r="D230" s="3"/>
      <c r="E230" s="1"/>
      <c r="F230" s="3"/>
      <c r="G230" s="3"/>
      <c r="H230" s="1"/>
      <c r="I230" s="1"/>
      <c r="J230" s="1"/>
      <c r="K230" s="1"/>
      <c r="L230" s="1"/>
      <c r="M230" s="1"/>
    </row>
    <row r="231" spans="1:13" ht="15.75" customHeight="1">
      <c r="A231" s="1"/>
      <c r="B231" s="1"/>
      <c r="C231" s="1"/>
      <c r="D231" s="3"/>
      <c r="E231" s="1"/>
      <c r="F231" s="3"/>
      <c r="G231" s="3"/>
      <c r="H231" s="1"/>
      <c r="I231" s="1"/>
      <c r="J231" s="1"/>
      <c r="K231" s="1"/>
      <c r="L231" s="1"/>
      <c r="M231" s="1"/>
    </row>
    <row r="232" spans="1:13" ht="15.75" customHeight="1">
      <c r="A232" s="1"/>
      <c r="B232" s="1"/>
      <c r="C232" s="1"/>
      <c r="D232" s="3"/>
      <c r="E232" s="1"/>
      <c r="F232" s="3"/>
      <c r="G232" s="3"/>
      <c r="H232" s="1"/>
      <c r="I232" s="1"/>
      <c r="J232" s="1"/>
      <c r="K232" s="1"/>
      <c r="L232" s="1"/>
      <c r="M232" s="1"/>
    </row>
    <row r="233" spans="1:13" ht="15.75" customHeight="1">
      <c r="A233" s="1"/>
      <c r="B233" s="1"/>
      <c r="C233" s="1"/>
      <c r="D233" s="3"/>
      <c r="E233" s="1"/>
      <c r="F233" s="3"/>
      <c r="G233" s="3"/>
      <c r="H233" s="1"/>
      <c r="I233" s="1"/>
      <c r="J233" s="1"/>
      <c r="K233" s="1"/>
      <c r="L233" s="1"/>
      <c r="M233" s="1"/>
    </row>
    <row r="234" spans="1:13" ht="15.75" customHeight="1">
      <c r="A234" s="1"/>
      <c r="B234" s="1"/>
      <c r="C234" s="1"/>
      <c r="D234" s="3"/>
      <c r="E234" s="1"/>
      <c r="F234" s="3"/>
      <c r="G234" s="3"/>
      <c r="H234" s="1"/>
      <c r="I234" s="1"/>
      <c r="J234" s="1"/>
      <c r="K234" s="1"/>
      <c r="L234" s="1"/>
      <c r="M234" s="1"/>
    </row>
    <row r="235" spans="1:13" ht="15.75" customHeight="1">
      <c r="A235" s="1"/>
      <c r="B235" s="1"/>
      <c r="C235" s="1"/>
      <c r="D235" s="3"/>
      <c r="E235" s="1"/>
      <c r="F235" s="3"/>
      <c r="G235" s="3"/>
      <c r="H235" s="1"/>
      <c r="I235" s="1"/>
      <c r="J235" s="1"/>
      <c r="K235" s="1"/>
      <c r="L235" s="1"/>
      <c r="M235" s="1"/>
    </row>
    <row r="236" spans="1:13" ht="15.75" customHeight="1">
      <c r="A236" s="1"/>
      <c r="B236" s="1"/>
      <c r="C236" s="1"/>
      <c r="D236" s="3"/>
      <c r="E236" s="1"/>
      <c r="F236" s="3"/>
      <c r="G236" s="3"/>
      <c r="H236" s="1"/>
      <c r="I236" s="1"/>
      <c r="J236" s="1"/>
      <c r="K236" s="1"/>
      <c r="L236" s="1"/>
      <c r="M236" s="1"/>
    </row>
    <row r="237" spans="1:13" ht="15.75" customHeight="1"/>
    <row r="238" spans="1:13" ht="15.75" customHeight="1"/>
    <row r="239" spans="1:13" ht="15.75" customHeight="1"/>
    <row r="240" spans="1:1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4">
    <mergeCell ref="C2:E2"/>
    <mergeCell ref="B40:F40"/>
    <mergeCell ref="C38:D38"/>
    <mergeCell ref="B3:F3"/>
  </mergeCells>
  <pageMargins left="0.7" right="0.7" top="0.75" bottom="0.75" header="0" footer="0"/>
  <pageSetup scale="8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Z971"/>
  <sheetViews>
    <sheetView showGridLines="0" workbookViewId="0">
      <pane ySplit="5" topLeftCell="A42" activePane="bottomLeft" state="frozen"/>
      <selection pane="bottomLeft" activeCell="J50" sqref="J50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9" t="s">
        <v>0</v>
      </c>
      <c r="D1" s="19"/>
      <c r="E1" s="19"/>
      <c r="F1" s="4"/>
      <c r="G1" s="4"/>
      <c r="H1" s="4"/>
    </row>
    <row r="2" spans="1:26" ht="15" customHeight="1">
      <c r="C2" s="93" t="s">
        <v>126</v>
      </c>
      <c r="D2" s="94"/>
      <c r="E2" s="94"/>
      <c r="F2" s="94"/>
      <c r="G2" s="96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2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21">
        <v>1169025</v>
      </c>
    </row>
    <row r="11" spans="1:26" ht="15" customHeight="1">
      <c r="G11" s="23" t="s">
        <v>20</v>
      </c>
    </row>
    <row r="12" spans="1:26" ht="15.75" customHeight="1">
      <c r="J12" s="20" t="s">
        <v>19</v>
      </c>
    </row>
    <row r="13" spans="1:26" ht="15.75" customHeight="1" thickBot="1">
      <c r="J13" s="21">
        <v>7268147</v>
      </c>
    </row>
    <row r="14" spans="1:26" ht="15.75" customHeight="1" thickBot="1">
      <c r="A14" s="24"/>
      <c r="B14" s="25" t="s">
        <v>32</v>
      </c>
      <c r="C14" s="25"/>
      <c r="D14" s="25"/>
      <c r="E14" s="26">
        <f>+J13+H10</f>
        <v>8437172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5.75" customHeight="1">
      <c r="H15" s="21">
        <v>2093999</v>
      </c>
      <c r="J15" s="21">
        <v>6063579</v>
      </c>
      <c r="K15" s="4" t="s">
        <v>21</v>
      </c>
      <c r="M15" s="7"/>
      <c r="R15" s="4"/>
    </row>
    <row r="16" spans="1:26" ht="15.75" customHeight="1">
      <c r="G16" s="23" t="s">
        <v>20</v>
      </c>
      <c r="K16" s="40">
        <v>44839</v>
      </c>
      <c r="M16" s="12"/>
      <c r="P16" s="23"/>
      <c r="Q16" s="23"/>
      <c r="R16" s="4"/>
      <c r="S16" s="4"/>
      <c r="T16" s="4"/>
      <c r="U16" s="4"/>
      <c r="V16" s="4"/>
    </row>
    <row r="17" spans="1:26" ht="15.75" customHeight="1">
      <c r="A17" s="4" t="s">
        <v>22</v>
      </c>
      <c r="H17" s="39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8">
        <v>44831</v>
      </c>
      <c r="B18" s="29">
        <v>400000</v>
      </c>
      <c r="L18" s="4"/>
      <c r="M18" s="12"/>
      <c r="P18" s="30"/>
      <c r="Q18" s="4"/>
      <c r="R18" s="4"/>
      <c r="S18" s="4"/>
      <c r="T18" s="4"/>
      <c r="U18" s="4"/>
      <c r="V18" s="4"/>
    </row>
    <row r="19" spans="1:26" ht="15.75" customHeight="1">
      <c r="A19" s="28">
        <v>44833</v>
      </c>
      <c r="B19" s="29">
        <v>200000</v>
      </c>
      <c r="I19" s="12">
        <f>+H15+J15</f>
        <v>8157578</v>
      </c>
      <c r="P19" s="30"/>
      <c r="Q19" s="4"/>
      <c r="R19" s="4"/>
      <c r="S19" s="4"/>
      <c r="T19" s="4"/>
      <c r="U19" s="4"/>
      <c r="V19" s="4"/>
    </row>
    <row r="20" spans="1:26" ht="15.75" customHeight="1">
      <c r="A20" s="28">
        <v>44834</v>
      </c>
      <c r="B20" s="29">
        <v>200000</v>
      </c>
      <c r="N20" s="4"/>
      <c r="O20" s="12"/>
      <c r="P20" s="30"/>
      <c r="Q20" s="4"/>
      <c r="R20" s="4"/>
      <c r="S20" s="4"/>
      <c r="T20" s="4"/>
      <c r="U20" s="4"/>
      <c r="V20" s="4"/>
    </row>
    <row r="21" spans="1:26" ht="15.75" customHeight="1">
      <c r="A21" s="28">
        <v>44839</v>
      </c>
      <c r="B21" s="31">
        <v>360120</v>
      </c>
      <c r="N21" s="4"/>
      <c r="O21" s="12"/>
      <c r="P21" s="30"/>
      <c r="Q21" s="4"/>
      <c r="R21" s="4"/>
      <c r="S21" s="4"/>
      <c r="T21" s="4"/>
      <c r="U21" s="4"/>
      <c r="V21" s="4"/>
    </row>
    <row r="22" spans="1:26" ht="15.75" customHeight="1" thickBot="1">
      <c r="A22" s="28"/>
      <c r="B22" s="32">
        <f>+B21+B18</f>
        <v>760120</v>
      </c>
      <c r="N22" s="4"/>
      <c r="O22" s="12"/>
      <c r="P22" s="30"/>
      <c r="Q22" s="4"/>
      <c r="R22" s="1"/>
      <c r="S22" s="4"/>
      <c r="T22" s="4"/>
      <c r="U22" s="4"/>
      <c r="V22" s="4"/>
    </row>
    <row r="23" spans="1:26" ht="15.75" customHeight="1" thickBot="1">
      <c r="A23" s="71" t="s">
        <v>76</v>
      </c>
      <c r="B23" s="25"/>
      <c r="C23" s="25"/>
      <c r="D23" s="25"/>
      <c r="E23" s="26">
        <f>+J15+H15</f>
        <v>8157578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J24" s="4" t="s">
        <v>21</v>
      </c>
      <c r="N24" s="4"/>
      <c r="O24" s="12"/>
      <c r="P24" s="30"/>
      <c r="Q24" s="4"/>
      <c r="R24" s="4"/>
      <c r="S24" s="4"/>
      <c r="T24" s="4"/>
      <c r="U24" s="4"/>
      <c r="V24" s="4"/>
    </row>
    <row r="25" spans="1:26" ht="15.75" customHeight="1">
      <c r="G25" s="21">
        <v>226150</v>
      </c>
      <c r="J25" s="21">
        <v>6063579</v>
      </c>
      <c r="K25" s="4"/>
      <c r="L25" s="7"/>
      <c r="N25" s="4"/>
      <c r="O25" s="12"/>
      <c r="P25" s="30"/>
      <c r="Q25" s="4"/>
      <c r="R25" s="4"/>
      <c r="S25" s="4"/>
      <c r="T25" s="4"/>
      <c r="U25" s="4"/>
      <c r="V25" s="4"/>
    </row>
    <row r="26" spans="1:26" ht="15.75" customHeight="1">
      <c r="F26" s="23" t="s">
        <v>20</v>
      </c>
      <c r="K26" s="40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9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71" t="s">
        <v>76</v>
      </c>
      <c r="B29" s="25"/>
      <c r="C29" s="25"/>
      <c r="D29" s="25"/>
      <c r="E29" s="26">
        <f>+G25+J25</f>
        <v>6289729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J30" s="4" t="s">
        <v>21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21">
        <v>643704</v>
      </c>
      <c r="J31" s="63">
        <v>6063579</v>
      </c>
      <c r="K31" s="64"/>
      <c r="L31" s="65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3" t="s">
        <v>20</v>
      </c>
      <c r="J32" s="66"/>
      <c r="K32" s="67">
        <v>44839</v>
      </c>
      <c r="L32" s="62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9">
        <v>44922</v>
      </c>
      <c r="J33" s="66"/>
      <c r="K33" s="64" t="s">
        <v>66</v>
      </c>
      <c r="L33" s="62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68">
        <f>+G31+J31</f>
        <v>6707283</v>
      </c>
    </row>
    <row r="35" spans="1:26" ht="15.75" customHeight="1">
      <c r="I35" s="69" t="s">
        <v>67</v>
      </c>
    </row>
    <row r="36" spans="1:26" ht="15.75" customHeight="1" thickBot="1">
      <c r="H36" s="69" t="s">
        <v>68</v>
      </c>
    </row>
    <row r="37" spans="1:26" ht="15.75" customHeight="1" thickBot="1">
      <c r="A37" s="71" t="s">
        <v>76</v>
      </c>
      <c r="B37" s="25"/>
      <c r="C37" s="25"/>
      <c r="D37" s="25"/>
      <c r="E37" s="70">
        <f>+I34-1100000</f>
        <v>5607283</v>
      </c>
      <c r="F37" s="27"/>
      <c r="G37" s="27"/>
      <c r="H37" s="25"/>
      <c r="I37" s="27" t="s">
        <v>69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H38" s="21">
        <v>256425</v>
      </c>
      <c r="K38" s="63">
        <v>6063579</v>
      </c>
      <c r="L38" s="64"/>
      <c r="M38" s="65"/>
    </row>
    <row r="39" spans="1:26" ht="15.75" customHeight="1">
      <c r="G39" s="23" t="s">
        <v>20</v>
      </c>
      <c r="K39" s="66"/>
      <c r="L39" s="67">
        <v>44839</v>
      </c>
      <c r="M39" s="62"/>
    </row>
    <row r="40" spans="1:26" ht="15.75" customHeight="1">
      <c r="H40" s="39">
        <v>44957</v>
      </c>
      <c r="K40" s="66"/>
      <c r="L40" s="64" t="s">
        <v>66</v>
      </c>
      <c r="M40" s="62"/>
    </row>
    <row r="41" spans="1:26" ht="15.75" customHeight="1">
      <c r="J41" s="68">
        <f>+H38+K38</f>
        <v>6320004</v>
      </c>
    </row>
    <row r="42" spans="1:26" ht="15.75" customHeight="1">
      <c r="J42" s="69" t="s">
        <v>67</v>
      </c>
    </row>
    <row r="43" spans="1:26" ht="15.75" customHeight="1">
      <c r="I43" s="75" t="s">
        <v>68</v>
      </c>
      <c r="J43" s="75"/>
      <c r="K43" s="75"/>
      <c r="L43" s="75"/>
      <c r="M43" s="75"/>
    </row>
    <row r="44" spans="1:26" ht="15.75" customHeight="1" thickBot="1">
      <c r="I44" s="75"/>
      <c r="J44" s="75"/>
      <c r="K44" s="75"/>
      <c r="L44" s="75"/>
      <c r="M44" s="75"/>
    </row>
    <row r="45" spans="1:26" ht="15.75" customHeight="1" thickBot="1">
      <c r="A45" s="71" t="s">
        <v>76</v>
      </c>
      <c r="B45" s="25"/>
      <c r="C45" s="25"/>
      <c r="D45" s="25"/>
      <c r="E45" s="70">
        <f>+J41</f>
        <v>6320004</v>
      </c>
      <c r="F45" s="27"/>
      <c r="G45" s="27"/>
      <c r="H45" s="25"/>
      <c r="I45" s="27" t="s">
        <v>69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H46" s="21">
        <v>749655</v>
      </c>
      <c r="K46" s="63">
        <v>4063579</v>
      </c>
      <c r="L46" s="64"/>
      <c r="M46" s="65"/>
    </row>
    <row r="47" spans="1:26" ht="15.75" customHeight="1">
      <c r="H47" s="23" t="s">
        <v>20</v>
      </c>
      <c r="K47" s="66"/>
      <c r="L47" s="67"/>
      <c r="M47" s="62"/>
    </row>
    <row r="48" spans="1:26" ht="15.75" customHeight="1">
      <c r="I48" s="39">
        <v>44985</v>
      </c>
      <c r="K48" s="66"/>
      <c r="L48" s="64"/>
      <c r="M48" s="62"/>
    </row>
    <row r="49" spans="1:26" ht="15.75" customHeight="1">
      <c r="J49" s="121">
        <f>+H46+K46</f>
        <v>4813234</v>
      </c>
    </row>
    <row r="50" spans="1:26" ht="15.75" customHeight="1">
      <c r="J50" s="69" t="s">
        <v>67</v>
      </c>
    </row>
    <row r="51" spans="1:26" ht="15.75" customHeight="1" thickBot="1"/>
    <row r="52" spans="1:26" ht="15.75" customHeight="1" thickBot="1">
      <c r="A52" s="71" t="s">
        <v>76</v>
      </c>
      <c r="B52" s="25"/>
      <c r="C52" s="25"/>
      <c r="D52" s="25"/>
      <c r="E52" s="70">
        <f>+J48</f>
        <v>0</v>
      </c>
      <c r="F52" s="27"/>
      <c r="G52" s="27"/>
      <c r="H52" s="25"/>
      <c r="I52" s="27" t="s">
        <v>69</v>
      </c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E53" s="143" t="s">
        <v>20</v>
      </c>
      <c r="H53" s="21">
        <v>461914</v>
      </c>
      <c r="K53" s="141">
        <f>4063579-400000</f>
        <v>3663579</v>
      </c>
      <c r="L53" s="142" t="s">
        <v>128</v>
      </c>
      <c r="M53" s="65"/>
    </row>
    <row r="54" spans="1:26" ht="15.75" customHeight="1">
      <c r="K54" s="66"/>
      <c r="L54" s="67"/>
      <c r="M54" s="62"/>
    </row>
    <row r="55" spans="1:26" ht="15.75" customHeight="1">
      <c r="I55" s="39">
        <v>45013</v>
      </c>
      <c r="K55" s="66"/>
      <c r="L55" s="64"/>
      <c r="M55" s="62"/>
    </row>
    <row r="56" spans="1:26" ht="15.75" customHeight="1">
      <c r="J56" s="121">
        <f>+H53+K53</f>
        <v>4125493</v>
      </c>
    </row>
    <row r="57" spans="1:26" ht="15.75" customHeight="1" thickBot="1">
      <c r="J57" s="69" t="s">
        <v>67</v>
      </c>
    </row>
    <row r="58" spans="1:26" ht="15.75" customHeight="1" thickBot="1">
      <c r="A58" s="71" t="s">
        <v>76</v>
      </c>
      <c r="B58" s="25"/>
      <c r="C58" s="140">
        <f>+J56</f>
        <v>4125493</v>
      </c>
      <c r="D58" s="25"/>
      <c r="E58" s="70">
        <f>+J54</f>
        <v>0</v>
      </c>
      <c r="F58" s="27"/>
      <c r="G58" s="27"/>
      <c r="H58" s="25"/>
      <c r="I58" s="27" t="s">
        <v>69</v>
      </c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/>
    <row r="60" spans="1:26" ht="15.75" customHeight="1"/>
    <row r="61" spans="1:26" ht="15.75" customHeight="1"/>
    <row r="62" spans="1:26" ht="15.75" customHeight="1"/>
    <row r="63" spans="1:26" ht="15.75" customHeight="1"/>
    <row r="64" spans="1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1">
    <mergeCell ref="C2:G2"/>
  </mergeCells>
  <pageMargins left="0.7" right="0.7" top="0.75" bottom="0.75" header="0" footer="0"/>
  <pageSetup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Z992"/>
  <sheetViews>
    <sheetView showGridLines="0" topLeftCell="A4" workbookViewId="0">
      <selection activeCell="E23" sqref="E23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06" t="s">
        <v>78</v>
      </c>
      <c r="D2" s="94"/>
      <c r="E2" s="9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3" t="s">
        <v>23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ht="15.75" thickBot="1">
      <c r="A7" s="77" t="s">
        <v>7</v>
      </c>
      <c r="B7" s="78" t="s">
        <v>24</v>
      </c>
      <c r="C7" s="78" t="s">
        <v>25</v>
      </c>
      <c r="D7" s="78" t="s">
        <v>26</v>
      </c>
      <c r="E7" s="78" t="s">
        <v>10</v>
      </c>
      <c r="F7" s="79" t="s">
        <v>27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>
      <c r="A8" s="80">
        <v>44993</v>
      </c>
      <c r="B8" s="81" t="s">
        <v>93</v>
      </c>
      <c r="C8" s="82" t="s">
        <v>94</v>
      </c>
      <c r="D8" s="83"/>
      <c r="E8" s="84">
        <v>31688</v>
      </c>
      <c r="F8" s="85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26">
      <c r="A9" s="50">
        <v>44995</v>
      </c>
      <c r="B9" s="49" t="s">
        <v>95</v>
      </c>
      <c r="C9" s="48" t="s">
        <v>96</v>
      </c>
      <c r="D9" s="60"/>
      <c r="E9" s="52">
        <v>143693</v>
      </c>
      <c r="F9" s="51" t="s">
        <v>97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26">
      <c r="A10" s="50">
        <v>44998</v>
      </c>
      <c r="B10" s="108" t="s">
        <v>98</v>
      </c>
      <c r="C10" s="107" t="s">
        <v>99</v>
      </c>
      <c r="D10" s="116" t="s">
        <v>101</v>
      </c>
      <c r="E10" s="52">
        <v>4000000</v>
      </c>
      <c r="F10" s="51" t="s">
        <v>100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26">
      <c r="A11" s="50">
        <v>44998</v>
      </c>
      <c r="B11" s="108"/>
      <c r="C11" s="107"/>
      <c r="D11" s="117"/>
      <c r="E11" s="52">
        <v>2600000</v>
      </c>
      <c r="F11" s="51" t="s">
        <v>100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26">
      <c r="A12" s="50">
        <v>45005</v>
      </c>
      <c r="B12" s="49" t="s">
        <v>102</v>
      </c>
      <c r="C12" s="60" t="s">
        <v>103</v>
      </c>
      <c r="D12" s="60"/>
      <c r="E12" s="52">
        <v>20000</v>
      </c>
      <c r="F12" s="51" t="s">
        <v>104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26">
      <c r="A13" s="50">
        <v>45005</v>
      </c>
      <c r="B13" s="49" t="s">
        <v>105</v>
      </c>
      <c r="C13" s="118" t="s">
        <v>64</v>
      </c>
      <c r="D13" s="118"/>
      <c r="E13" s="119">
        <v>14780</v>
      </c>
      <c r="F13" s="120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26">
      <c r="A14" s="50">
        <v>45009</v>
      </c>
      <c r="B14" s="49" t="s">
        <v>95</v>
      </c>
      <c r="C14" s="48" t="s">
        <v>96</v>
      </c>
      <c r="D14" s="60"/>
      <c r="E14" s="52">
        <v>143693</v>
      </c>
      <c r="F14" s="51" t="s">
        <v>97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26">
      <c r="A15" s="50">
        <v>45009</v>
      </c>
      <c r="B15" s="49" t="s">
        <v>106</v>
      </c>
      <c r="C15" s="60" t="s">
        <v>108</v>
      </c>
      <c r="D15" s="60" t="s">
        <v>107</v>
      </c>
      <c r="E15" s="52">
        <v>120800</v>
      </c>
      <c r="F15" s="51" t="s">
        <v>111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26">
      <c r="A16" s="50">
        <v>45012</v>
      </c>
      <c r="B16" s="49" t="s">
        <v>40</v>
      </c>
      <c r="C16" s="60" t="s">
        <v>109</v>
      </c>
      <c r="D16" s="60" t="s">
        <v>110</v>
      </c>
      <c r="E16" s="52">
        <v>61300</v>
      </c>
      <c r="F16" s="51" t="s">
        <v>112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ht="15.75" thickBot="1">
      <c r="A17" s="86">
        <v>48301</v>
      </c>
      <c r="B17" s="87" t="s">
        <v>39</v>
      </c>
      <c r="C17" s="88" t="s">
        <v>114</v>
      </c>
      <c r="D17" s="88" t="s">
        <v>115</v>
      </c>
      <c r="E17" s="89">
        <v>35287</v>
      </c>
      <c r="F17" s="90" t="s">
        <v>113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1:19" ht="15.75" customHeight="1">
      <c r="A18" s="34"/>
      <c r="B18" s="34"/>
      <c r="C18" s="59" t="s">
        <v>28</v>
      </c>
      <c r="D18" s="91"/>
      <c r="E18" s="35">
        <f>SUM(E8:E17)</f>
        <v>7171241</v>
      </c>
      <c r="F18" s="3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G25" s="3"/>
      <c r="H25" s="37" t="s">
        <v>18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G26" s="1"/>
      <c r="H26" s="3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F27" s="1"/>
      <c r="G27" s="1"/>
      <c r="H27" s="3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G28" s="1"/>
      <c r="H28" s="3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/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4">
    <mergeCell ref="C2:E2"/>
    <mergeCell ref="C10:C11"/>
    <mergeCell ref="B10:B11"/>
    <mergeCell ref="D10:D11"/>
  </mergeCells>
  <pageMargins left="0.7" right="0.7" top="0.75" bottom="0.75" header="0" footer="0"/>
  <pageSetup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21:A1000"/>
  <sheetViews>
    <sheetView workbookViewId="0">
      <selection activeCell="H1" sqref="H1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9" t="s">
        <v>0</v>
      </c>
      <c r="D1" s="19"/>
      <c r="E1" s="4"/>
      <c r="F1" s="13"/>
      <c r="G1" s="13"/>
    </row>
    <row r="2" spans="1:7" ht="18.75" customHeight="1">
      <c r="C2" s="109" t="s">
        <v>5</v>
      </c>
      <c r="D2" s="94"/>
      <c r="E2" s="94"/>
      <c r="F2" s="94"/>
      <c r="G2" s="96"/>
    </row>
    <row r="10" spans="1:7">
      <c r="A10" s="4" t="s">
        <v>29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30</v>
      </c>
    </row>
    <row r="57" spans="1:1" ht="15.75" customHeight="1">
      <c r="A57" s="38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31</v>
      </c>
    </row>
    <row r="94" spans="1:3" ht="15.75" customHeight="1">
      <c r="C94" s="38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Resumen</vt:lpstr>
      <vt:lpstr>Ingresos</vt:lpstr>
      <vt:lpstr>Comprobantes de Ingresos</vt:lpstr>
      <vt:lpstr>Gastos</vt:lpstr>
      <vt:lpstr>COMPROBANTES GTOS </vt:lpstr>
      <vt:lpstr>Comprobantes de Gastos08</vt:lpstr>
      <vt:lpstr>'Comprobantes de Ingresos'!Área_de_impresión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2023-04-07T01:19:57Z</cp:lastPrinted>
  <dcterms:created xsi:type="dcterms:W3CDTF">2022-08-25T12:17:22Z</dcterms:created>
  <dcterms:modified xsi:type="dcterms:W3CDTF">2023-05-21T21:29:56Z</dcterms:modified>
</cp:coreProperties>
</file>