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ndiciones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" sheetId="4" r:id="rId5"/>
    <sheet name="Comprobantes de Gastos08" sheetId="6" state="hidden" r:id="rId6"/>
  </sheets>
  <definedNames>
    <definedName name="_xlnm.Print_Area" localSheetId="2">'Comprobantes de Ingresos'!$A$1:$M$38</definedName>
    <definedName name="_xlnm.Print_Area" localSheetId="4">'COMPROBANTES GTOS '!$A$1:$W$105</definedName>
    <definedName name="_xlnm.Print_Area" localSheetId="3">Gastos!$A$1:$F$20</definedName>
    <definedName name="_xlnm.Print_Area" localSheetId="1">Ingresos!$A$1:$F$42</definedName>
    <definedName name="_xlnm.Print_Area" localSheetId="0">Resumen!$A$1:$N$43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J8" i="1" l="1"/>
  <c r="K59" i="3"/>
  <c r="J62" i="3" s="1"/>
  <c r="C64" i="3" s="1"/>
  <c r="E64" i="3"/>
  <c r="F37" i="2"/>
  <c r="F38" i="2"/>
  <c r="F39" i="2"/>
  <c r="F40" i="2"/>
  <c r="F41" i="2"/>
  <c r="F36" i="2"/>
  <c r="E33" i="2"/>
  <c r="E9" i="1" s="1"/>
  <c r="J49" i="3" l="1"/>
  <c r="K53" i="3"/>
  <c r="J7" i="1" s="1"/>
  <c r="E58" i="3"/>
  <c r="E18" i="5"/>
  <c r="H23" i="1" s="1"/>
  <c r="D18" i="1" l="1"/>
  <c r="D20" i="1" s="1"/>
  <c r="J56" i="3"/>
  <c r="C58" i="3" s="1"/>
  <c r="E52" i="3"/>
  <c r="J41" i="3" l="1"/>
  <c r="E45" i="3" s="1"/>
  <c r="I34" i="3" l="1"/>
  <c r="E37" i="3" s="1"/>
  <c r="J9" i="1" l="1"/>
  <c r="J11" i="1" l="1"/>
  <c r="E8" i="1"/>
  <c r="E29" i="3"/>
  <c r="E23" i="3"/>
  <c r="E14" i="3"/>
  <c r="H28" i="3"/>
  <c r="E10" i="1" l="1"/>
  <c r="E11" i="1" s="1"/>
  <c r="F20" i="1" s="1"/>
  <c r="B22" i="3"/>
  <c r="I19" i="3"/>
  <c r="E27" i="1" l="1"/>
  <c r="F42" i="2"/>
  <c r="F43" i="2" s="1"/>
  <c r="H22" i="1" l="1"/>
  <c r="H24" i="1" s="1"/>
</calcChain>
</file>

<file path=xl/sharedStrings.xml><?xml version="1.0" encoding="utf-8"?>
<sst xmlns="http://schemas.openxmlformats.org/spreadsheetml/2006/main" count="209" uniqueCount="134">
  <si>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</si>
  <si>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</si>
  <si>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</si>
  <si>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</si>
  <si>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</si>
  <si>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</si>
  <si>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</si>
  <si>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</si>
  <si>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</si>
  <si>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</si>
  <si>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</si>
  <si>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</si>
  <si>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</si>
  <si>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</si>
  <si>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</si>
  <si>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</si>
  <si>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</si>
  <si>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</si>
  <si>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</si>
  <si>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</si>
  <si>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</si>
  <si>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</si>
  <si>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</si>
  <si>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</si>
  <si>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</si>
  <si>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</si>
  <si>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</si>
  <si>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</si>
  <si>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</si>
  <si>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</si>
  <si>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</si>
  <si>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</si>
  <si>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</si>
  <si>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Transf Alejandro Nuñez</t>
  </si>
  <si>
    <t xml:space="preserve"> Transf Roberto Araya</t>
  </si>
  <si>
    <t xml:space="preserve"> Transf Javier Jara</t>
  </si>
  <si>
    <t xml:space="preserve"> Transf Ruth Cuevas</t>
  </si>
  <si>
    <t xml:space="preserve"> Transf Eyleen Reyes</t>
  </si>
  <si>
    <t>GTD</t>
  </si>
  <si>
    <t>CGE</t>
  </si>
  <si>
    <t>Marbella</t>
  </si>
  <si>
    <t>Turin</t>
  </si>
  <si>
    <t>Perugia</t>
  </si>
  <si>
    <t>Genova</t>
  </si>
  <si>
    <t>Coruña</t>
  </si>
  <si>
    <t>Barcelona</t>
  </si>
  <si>
    <t>Castello</t>
  </si>
  <si>
    <t>Ancona</t>
  </si>
  <si>
    <t>PUN</t>
  </si>
  <si>
    <t>PUS</t>
  </si>
  <si>
    <t>Elba</t>
  </si>
  <si>
    <t>Livorno</t>
  </si>
  <si>
    <t xml:space="preserve">COMPROBACION DE SALDOS  </t>
  </si>
  <si>
    <t>Transf Nataly Cifuentes</t>
  </si>
  <si>
    <t>Transf  Barbara K</t>
  </si>
  <si>
    <t xml:space="preserve">Transf Leonel Solar </t>
  </si>
  <si>
    <t xml:space="preserve"> Transf Lorena Nuñez</t>
  </si>
  <si>
    <t>Pagos Recibidos por otras actividades ferias  y otro</t>
  </si>
  <si>
    <t>Ingresos del mes</t>
  </si>
  <si>
    <t>Gastos del mes</t>
  </si>
  <si>
    <t>Transf Maria Jose Cañas</t>
  </si>
  <si>
    <t>Abraham Azar</t>
  </si>
  <si>
    <t>Cta Cte Bloqueada</t>
  </si>
  <si>
    <t>SALDO FINAL</t>
  </si>
  <si>
    <t>se debe regresar a prestamista  $1.100.000.-</t>
  </si>
  <si>
    <t>SALDO REAL FINAL</t>
  </si>
  <si>
    <t>Trasnf Mario Rodriguez</t>
  </si>
  <si>
    <t>Certificados de Residencia</t>
  </si>
  <si>
    <t xml:space="preserve"> Transf Leticia Morales</t>
  </si>
  <si>
    <t>Transf Leylen G</t>
  </si>
  <si>
    <t xml:space="preserve"> Transf  Gino Benbenuto</t>
  </si>
  <si>
    <t xml:space="preserve"> Transf  Lucy Zambrano</t>
  </si>
  <si>
    <t>SALDO Sgte mes</t>
  </si>
  <si>
    <t>Se gasto del ahorro</t>
  </si>
  <si>
    <t>Transf Roberto Sepulveda</t>
  </si>
  <si>
    <t>Nuevos Etapa 8</t>
  </si>
  <si>
    <t>RHM</t>
  </si>
  <si>
    <t>Trasnf Jaquelinne  Bustamante</t>
  </si>
  <si>
    <t>Trasnf Leonello Carrasco</t>
  </si>
  <si>
    <t>Mario Arroyo</t>
  </si>
  <si>
    <t xml:space="preserve"> Transf Mario Rodriguez</t>
  </si>
  <si>
    <t>Trasnf Claudia Segovia</t>
  </si>
  <si>
    <t>Trasnferencia desde Bco Estado</t>
  </si>
  <si>
    <t>Deposito desde Bco Estado</t>
  </si>
  <si>
    <t>Pago deuda Claudia Solar /10</t>
  </si>
  <si>
    <t>Versep</t>
  </si>
  <si>
    <t>SALDO INICIAL EN BCO ESTADO</t>
  </si>
  <si>
    <t>SALDO INICIAL EN BCO Falabella</t>
  </si>
  <si>
    <t>SALDO MES INICIAL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</si>
  <si>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</si>
  <si>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</si>
  <si>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</si>
  <si>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</si>
  <si>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</si>
  <si>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MONTO FALTANTE</t>
  </si>
  <si>
    <t>inlcuye abono de Bco Estado</t>
  </si>
  <si>
    <t>saldo en bco estado</t>
  </si>
  <si>
    <t>se sacaron 400.000.- para abonar en Falabella</t>
  </si>
  <si>
    <t>Saldo Contable Inicial</t>
  </si>
  <si>
    <t>v</t>
  </si>
  <si>
    <t>Abril 2023</t>
  </si>
  <si>
    <t>Abril  2023</t>
  </si>
  <si>
    <t xml:space="preserve"> Transf Ana Perona </t>
  </si>
  <si>
    <t>Cancha</t>
  </si>
  <si>
    <t>Transf Nelson Sepulveda</t>
  </si>
  <si>
    <t>Evaristo Molina Aaron Osorio</t>
  </si>
  <si>
    <t>Plaza Multicancha</t>
  </si>
  <si>
    <t>Blanca Villa</t>
  </si>
  <si>
    <t>Valencia</t>
  </si>
  <si>
    <t xml:space="preserve"> Transf Jaime Meza</t>
  </si>
  <si>
    <t>Nuevos etapa 9</t>
  </si>
  <si>
    <t>Transf  Francisco Pino</t>
  </si>
  <si>
    <t>concepto</t>
  </si>
  <si>
    <t>pintura Mural Los Prados de Nos</t>
  </si>
  <si>
    <t>Transf Jose Mancilla (Pintor)</t>
  </si>
  <si>
    <t>Seguridad del mes</t>
  </si>
  <si>
    <t>Transf. Carol Rabelo (Negocio)</t>
  </si>
  <si>
    <t>Compra de bidones de agua y art de aseo para guardias</t>
  </si>
  <si>
    <t>Donde Rabelo</t>
  </si>
  <si>
    <t>18-04-20223</t>
  </si>
  <si>
    <t>Compra de GAS</t>
  </si>
  <si>
    <t>Trans. Leandra Ramirez</t>
  </si>
  <si>
    <t>UNISAN</t>
  </si>
  <si>
    <t>F-367665</t>
  </si>
  <si>
    <t>F-368446</t>
  </si>
  <si>
    <t>Arriendo Baño</t>
  </si>
  <si>
    <t>Limpieza Baños</t>
  </si>
  <si>
    <t>Gasco</t>
  </si>
  <si>
    <t>servicio de internet y telefonia caseta norte</t>
  </si>
  <si>
    <t>F-2102591</t>
  </si>
  <si>
    <t>Consumo electricidad Caseta norte</t>
  </si>
  <si>
    <t>F-364307239</t>
  </si>
  <si>
    <t>F-378</t>
  </si>
  <si>
    <t xml:space="preserve">SALDO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</si>
</sst>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0" fillId="0" borderId="0" applyFont="0" applyFill="0" applyBorder="0" applyAlignment="0" applyProtection="0"/>
  </cellStyleXfs>
  <cellXfs count="149">
    <xf numFmtId="0" fontId="0" fillId="0" borderId="0" xfId="0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164" fontId="5" fillId="0" borderId="0" xfId="0" applyNumberFormat="1" applyFont="1"/>
    <xf numFmtId="0" fontId="5" fillId="0" borderId="5" xfId="0" applyFont="1" applyBorder="1"/>
    <xf numFmtId="0" fontId="8" fillId="2" borderId="1" xfId="0" applyFont="1" applyFill="1" applyBorder="1"/>
    <xf numFmtId="41" fontId="5" fillId="2" borderId="1" xfId="0" applyNumberFormat="1" applyFont="1" applyFill="1" applyBorder="1" applyAlignment="1">
      <alignment horizontal="center"/>
    </xf>
    <xf numFmtId="41" fontId="5" fillId="2" borderId="1" xfId="0" applyNumberFormat="1" applyFont="1" applyFill="1" applyBorder="1"/>
    <xf numFmtId="41" fontId="5" fillId="2" borderId="6" xfId="0" applyNumberFormat="1" applyFont="1" applyFill="1" applyBorder="1" applyAlignment="1">
      <alignment horizontal="center"/>
    </xf>
    <xf numFmtId="41" fontId="6" fillId="3" borderId="1" xfId="0" applyNumberFormat="1" applyFont="1" applyFill="1" applyBorder="1" applyAlignment="1">
      <alignment horizontal="center"/>
    </xf>
    <xf numFmtId="41" fontId="5" fillId="0" borderId="0" xfId="0" applyNumberFormat="1" applyFont="1"/>
    <xf numFmtId="49" fontId="9" fillId="2" borderId="1" xfId="0" applyNumberFormat="1" applyFont="1" applyFill="1" applyBorder="1"/>
    <xf numFmtId="0" fontId="5" fillId="0" borderId="7" xfId="0" applyFont="1" applyBorder="1"/>
    <xf numFmtId="166" fontId="5" fillId="2" borderId="1" xfId="0" applyNumberFormat="1" applyFont="1" applyFill="1" applyBorder="1"/>
    <xf numFmtId="166" fontId="6" fillId="4" borderId="1" xfId="0" applyNumberFormat="1" applyFont="1" applyFill="1" applyBorder="1"/>
    <xf numFmtId="6" fontId="5" fillId="2" borderId="1" xfId="0" applyNumberFormat="1" applyFont="1" applyFill="1" applyBorder="1"/>
    <xf numFmtId="6" fontId="6" fillId="4" borderId="8" xfId="0" applyNumberFormat="1" applyFont="1" applyFill="1" applyBorder="1"/>
    <xf numFmtId="49" fontId="6" fillId="2" borderId="1" xfId="0" applyNumberFormat="1" applyFont="1" applyFill="1" applyBorder="1"/>
    <xf numFmtId="0" fontId="10" fillId="0" borderId="0" xfId="0" applyFont="1"/>
    <xf numFmtId="41" fontId="6" fillId="3" borderId="1" xfId="0" applyNumberFormat="1" applyFont="1" applyFill="1" applyBorder="1"/>
    <xf numFmtId="41" fontId="6" fillId="0" borderId="0" xfId="0" applyNumberFormat="1" applyFont="1"/>
    <xf numFmtId="0" fontId="6" fillId="0" borderId="0" xfId="0" applyFont="1"/>
    <xf numFmtId="0" fontId="5" fillId="3" borderId="9" xfId="0" applyFont="1" applyFill="1" applyBorder="1"/>
    <xf numFmtId="0" fontId="6" fillId="3" borderId="10" xfId="0" applyFont="1" applyFill="1" applyBorder="1"/>
    <xf numFmtId="41" fontId="5" fillId="3" borderId="10" xfId="0" applyNumberFormat="1" applyFont="1" applyFill="1" applyBorder="1"/>
    <xf numFmtId="0" fontId="5" fillId="3" borderId="10" xfId="0" applyFont="1" applyFill="1" applyBorder="1"/>
    <xf numFmtId="165" fontId="5" fillId="0" borderId="0" xfId="0" applyNumberFormat="1" applyFont="1"/>
    <xf numFmtId="6" fontId="6" fillId="3" borderId="1" xfId="0" applyNumberFormat="1" applyFont="1" applyFill="1" applyBorder="1"/>
    <xf numFmtId="165" fontId="5" fillId="2" borderId="1" xfId="0" applyNumberFormat="1" applyFont="1" applyFill="1" applyBorder="1" applyAlignment="1">
      <alignment horizontal="left"/>
    </xf>
    <xf numFmtId="6" fontId="5" fillId="3" borderId="1" xfId="0" applyNumberFormat="1" applyFont="1" applyFill="1" applyBorder="1"/>
    <xf numFmtId="6" fontId="5" fillId="0" borderId="0" xfId="0" applyNumberFormat="1" applyFont="1"/>
    <xf numFmtId="0" fontId="6" fillId="5" borderId="1" xfId="0" applyFont="1" applyFill="1" applyBorder="1"/>
    <xf numFmtId="16" fontId="5" fillId="2" borderId="1" xfId="0" applyNumberFormat="1" applyFont="1" applyFill="1" applyBorder="1"/>
    <xf numFmtId="6" fontId="6" fillId="5" borderId="11" xfId="0" applyNumberFormat="1" applyFont="1" applyFill="1" applyBorder="1"/>
    <xf numFmtId="6" fontId="6" fillId="2" borderId="14" xfId="0" applyNumberFormat="1" applyFont="1" applyFill="1" applyBorder="1"/>
    <xf numFmtId="167" fontId="5" fillId="2" borderId="1" xfId="0" applyNumberFormat="1" applyFont="1" applyFill="1" applyBorder="1"/>
    <xf numFmtId="41" fontId="5" fillId="6" borderId="1" xfId="0" applyNumberFormat="1" applyFont="1" applyFill="1" applyBorder="1"/>
    <xf numFmtId="14" fontId="0" fillId="0" borderId="0" xfId="0" applyNumberFormat="1"/>
    <xf numFmtId="14" fontId="5" fillId="0" borderId="0" xfId="0" applyNumberFormat="1" applyFont="1"/>
    <xf numFmtId="0" fontId="11" fillId="0" borderId="7" xfId="0" applyFont="1" applyBorder="1"/>
    <xf numFmtId="0" fontId="5" fillId="2" borderId="4" xfId="0" applyFont="1" applyFill="1" applyBorder="1"/>
    <xf numFmtId="0" fontId="12" fillId="2" borderId="1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11" fillId="2" borderId="1" xfId="0" applyFont="1" applyFill="1" applyBorder="1"/>
    <xf numFmtId="0" fontId="11" fillId="0" borderId="18" xfId="0" applyFont="1" applyBorder="1"/>
    <xf numFmtId="165" fontId="11" fillId="0" borderId="18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4" fillId="0" borderId="0" xfId="0" applyFont="1"/>
    <xf numFmtId="166" fontId="5" fillId="3" borderId="12" xfId="0" applyNumberFormat="1" applyFont="1" applyFill="1" applyBorder="1"/>
    <xf numFmtId="166" fontId="5" fillId="3" borderId="24" xfId="0" applyNumberFormat="1" applyFont="1" applyFill="1" applyBorder="1"/>
    <xf numFmtId="0" fontId="6" fillId="4" borderId="25" xfId="0" applyFont="1" applyFill="1" applyBorder="1" applyAlignment="1">
      <alignment horizontal="center"/>
    </xf>
    <xf numFmtId="0" fontId="13" fillId="0" borderId="18" xfId="0" applyFont="1" applyBorder="1"/>
    <xf numFmtId="0" fontId="6" fillId="5" borderId="12" xfId="0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1" fontId="5" fillId="8" borderId="0" xfId="0" applyNumberFormat="1" applyFont="1" applyFill="1"/>
    <xf numFmtId="41" fontId="6" fillId="9" borderId="1" xfId="0" applyNumberFormat="1" applyFont="1" applyFill="1" applyBorder="1"/>
    <xf numFmtId="0" fontId="5" fillId="8" borderId="0" xfId="0" applyFont="1" applyFill="1"/>
    <xf numFmtId="0" fontId="8" fillId="10" borderId="1" xfId="0" applyFont="1" applyFill="1" applyBorder="1"/>
    <xf numFmtId="0" fontId="0" fillId="8" borderId="0" xfId="0" applyFill="1"/>
    <xf numFmtId="14" fontId="5" fillId="8" borderId="0" xfId="0" applyNumberFormat="1" applyFont="1" applyFill="1"/>
    <xf numFmtId="41" fontId="12" fillId="7" borderId="0" xfId="0" applyNumberFormat="1" applyFont="1" applyFill="1"/>
    <xf numFmtId="0" fontId="3" fillId="0" borderId="0" xfId="0" applyFont="1"/>
    <xf numFmtId="41" fontId="12" fillId="3" borderId="10" xfId="1" applyFont="1" applyFill="1" applyBorder="1"/>
    <xf numFmtId="0" fontId="11" fillId="3" borderId="9" xfId="0" applyFont="1" applyFill="1" applyBorder="1"/>
    <xf numFmtId="49" fontId="6" fillId="2" borderId="2" xfId="0" applyNumberFormat="1" applyFont="1" applyFill="1" applyBorder="1"/>
    <xf numFmtId="0" fontId="7" fillId="0" borderId="3" xfId="0" applyFont="1" applyBorder="1"/>
    <xf numFmtId="168" fontId="15" fillId="12" borderId="0" xfId="0" applyNumberFormat="1" applyFont="1" applyFill="1"/>
    <xf numFmtId="0" fontId="16" fillId="0" borderId="0" xfId="0" applyFont="1"/>
    <xf numFmtId="41" fontId="0" fillId="0" borderId="0" xfId="0" applyNumberFormat="1"/>
    <xf numFmtId="0" fontId="6" fillId="5" borderId="27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165" fontId="5" fillId="0" borderId="19" xfId="0" applyNumberFormat="1" applyFont="1" applyBorder="1" applyAlignment="1">
      <alignment horizontal="center"/>
    </xf>
    <xf numFmtId="165" fontId="11" fillId="0" borderId="20" xfId="0" applyNumberFormat="1" applyFont="1" applyBorder="1" applyAlignment="1">
      <alignment horizontal="center"/>
    </xf>
    <xf numFmtId="0" fontId="11" fillId="0" borderId="20" xfId="0" applyFont="1" applyBorder="1"/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5" fontId="11" fillId="0" borderId="31" xfId="0" applyNumberFormat="1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7" fillId="8" borderId="13" xfId="0" applyFont="1" applyFill="1" applyBorder="1"/>
    <xf numFmtId="0" fontId="2" fillId="0" borderId="0" xfId="0" applyFont="1"/>
    <xf numFmtId="166" fontId="11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2" fillId="2" borderId="1" xfId="0" applyFont="1" applyFill="1" applyBorder="1" applyAlignment="1">
      <alignment horizontal="center"/>
    </xf>
    <xf numFmtId="0" fontId="12" fillId="2" borderId="36" xfId="0" applyFont="1" applyFill="1" applyBorder="1"/>
    <xf numFmtId="0" fontId="12" fillId="2" borderId="36" xfId="0" applyFont="1" applyFill="1" applyBorder="1" applyAlignment="1">
      <alignment horizontal="center"/>
    </xf>
    <xf numFmtId="164" fontId="12" fillId="2" borderId="36" xfId="0" applyNumberFormat="1" applyFont="1" applyFill="1" applyBorder="1"/>
    <xf numFmtId="0" fontId="11" fillId="3" borderId="1" xfId="0" applyFont="1" applyFill="1" applyBorder="1"/>
    <xf numFmtId="164" fontId="11" fillId="3" borderId="1" xfId="0" applyNumberFormat="1" applyFont="1" applyFill="1" applyBorder="1"/>
    <xf numFmtId="0" fontId="5" fillId="0" borderId="26" xfId="0" applyFont="1" applyBorder="1"/>
    <xf numFmtId="0" fontId="12" fillId="2" borderId="26" xfId="0" applyFont="1" applyFill="1" applyBorder="1"/>
    <xf numFmtId="0" fontId="0" fillId="0" borderId="26" xfId="0" applyBorder="1"/>
    <xf numFmtId="164" fontId="5" fillId="0" borderId="26" xfId="0" applyNumberFormat="1" applyFont="1" applyBorder="1"/>
    <xf numFmtId="41" fontId="5" fillId="2" borderId="37" xfId="0" applyNumberFormat="1" applyFont="1" applyFill="1" applyBorder="1" applyAlignment="1">
      <alignment horizontal="center"/>
    </xf>
    <xf numFmtId="6" fontId="0" fillId="0" borderId="0" xfId="0" applyNumberFormat="1"/>
    <xf numFmtId="0" fontId="11" fillId="2" borderId="1" xfId="0" applyFont="1" applyFill="1" applyBorder="1" applyAlignment="1">
      <alignment horizontal="left"/>
    </xf>
    <xf numFmtId="0" fontId="1" fillId="0" borderId="0" xfId="0" applyFont="1"/>
    <xf numFmtId="6" fontId="0" fillId="0" borderId="37" xfId="0" applyNumberFormat="1" applyBorder="1"/>
    <xf numFmtId="41" fontId="6" fillId="3" borderId="10" xfId="0" applyNumberFormat="1" applyFont="1" applyFill="1" applyBorder="1"/>
    <xf numFmtId="41" fontId="12" fillId="9" borderId="1" xfId="0" applyNumberFormat="1" applyFont="1" applyFill="1" applyBorder="1"/>
    <xf numFmtId="0" fontId="12" fillId="8" borderId="0" xfId="0" applyFont="1" applyFill="1"/>
    <xf numFmtId="0" fontId="6" fillId="0" borderId="0" xfId="0" applyFont="1" applyAlignment="1">
      <alignment horizontal="left"/>
    </xf>
    <xf numFmtId="41" fontId="11" fillId="3" borderId="1" xfId="0" applyNumberFormat="1" applyFont="1" applyFill="1" applyBorder="1" applyAlignment="1">
      <alignment horizontal="center"/>
    </xf>
    <xf numFmtId="166" fontId="6" fillId="8" borderId="18" xfId="0" applyNumberFormat="1" applyFont="1" applyFill="1" applyBorder="1"/>
    <xf numFmtId="166" fontId="6" fillId="8" borderId="31" xfId="0" applyNumberFormat="1" applyFont="1" applyFill="1" applyBorder="1"/>
    <xf numFmtId="0" fontId="11" fillId="0" borderId="35" xfId="0" applyFont="1" applyBorder="1" applyAlignment="1">
      <alignment horizontal="center"/>
    </xf>
    <xf numFmtId="14" fontId="5" fillId="0" borderId="17" xfId="0" applyNumberFormat="1" applyFont="1" applyBorder="1" applyAlignment="1">
      <alignment horizontal="center"/>
    </xf>
    <xf numFmtId="165" fontId="5" fillId="0" borderId="38" xfId="0" applyNumberFormat="1" applyFont="1" applyBorder="1" applyAlignment="1">
      <alignment horizontal="center"/>
    </xf>
    <xf numFmtId="166" fontId="6" fillId="8" borderId="35" xfId="0" applyNumberFormat="1" applyFont="1" applyFill="1" applyBorder="1"/>
    <xf numFmtId="0" fontId="11" fillId="0" borderId="39" xfId="0" applyFont="1" applyBorder="1" applyAlignment="1">
      <alignment horizontal="center"/>
    </xf>
    <xf numFmtId="0" fontId="0" fillId="0" borderId="4" xfId="0" applyBorder="1"/>
    <xf numFmtId="166" fontId="6" fillId="8" borderId="20" xfId="0" applyNumberFormat="1" applyFont="1" applyFill="1" applyBorder="1"/>
    <xf numFmtId="0" fontId="11" fillId="0" borderId="23" xfId="0" applyFont="1" applyBorder="1" applyAlignment="1">
      <alignment horizontal="center" wrapText="1"/>
    </xf>
    <xf numFmtId="165" fontId="11" fillId="0" borderId="22" xfId="0" applyNumberFormat="1" applyFont="1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3" fontId="0" fillId="0" borderId="0" xfId="0" applyNumberFormat="1"/>
    <xf numFmtId="49" fontId="12" fillId="3" borderId="2" xfId="0" applyNumberFormat="1" applyFont="1" applyFill="1" applyBorder="1" applyAlignment="1">
      <alignment horizontal="center"/>
    </xf>
    <xf numFmtId="0" fontId="7" fillId="0" borderId="3" xfId="0" applyFont="1" applyBorder="1"/>
    <xf numFmtId="0" fontId="11" fillId="0" borderId="0" xfId="0" applyFont="1" applyAlignment="1">
      <alignment horizontal="center"/>
    </xf>
    <xf numFmtId="0" fontId="0" fillId="0" borderId="0" xfId="0"/>
    <xf numFmtId="0" fontId="11" fillId="2" borderId="37" xfId="0" applyFont="1" applyFill="1" applyBorder="1" applyAlignment="1">
      <alignment horizontal="center"/>
    </xf>
    <xf numFmtId="0" fontId="7" fillId="0" borderId="37" xfId="0" applyFont="1" applyBorder="1"/>
    <xf numFmtId="0" fontId="5" fillId="3" borderId="2" xfId="0" applyFont="1" applyFill="1" applyBorder="1" applyAlignment="1">
      <alignment horizontal="center"/>
    </xf>
    <xf numFmtId="0" fontId="7" fillId="0" borderId="4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7" fillId="0" borderId="3" xfId="0" applyFont="1" applyBorder="1"/>
    <xf numFmtId="0" fontId="17" fillId="0" borderId="4" xfId="0" applyFont="1" applyBorder="1"/>
    <xf numFmtId="49" fontId="9" fillId="3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/>
    </xf>
    <xf numFmtId="49" fontId="14" fillId="3" borderId="2" xfId="0" applyNumberFormat="1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165" fontId="11" fillId="0" borderId="18" xfId="0" applyNumberFormat="1" applyFont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18" Type="http://schemas.openxmlformats.org/officeDocument/2006/relationships/image" Target="../media/image32.png"/><Relationship Id="rId3" Type="http://schemas.openxmlformats.org/officeDocument/2006/relationships/image" Target="../media/image17.png"/><Relationship Id="rId21" Type="http://schemas.openxmlformats.org/officeDocument/2006/relationships/image" Target="../media/image1.jp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17" Type="http://schemas.openxmlformats.org/officeDocument/2006/relationships/image" Target="../media/image31.png"/><Relationship Id="rId2" Type="http://schemas.openxmlformats.org/officeDocument/2006/relationships/image" Target="../media/image16.png"/><Relationship Id="rId16" Type="http://schemas.openxmlformats.org/officeDocument/2006/relationships/image" Target="../media/image30.png"/><Relationship Id="rId20" Type="http://schemas.openxmlformats.org/officeDocument/2006/relationships/image" Target="../media/image34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5" Type="http://schemas.openxmlformats.org/officeDocument/2006/relationships/image" Target="../media/image29.png"/><Relationship Id="rId10" Type="http://schemas.openxmlformats.org/officeDocument/2006/relationships/image" Target="../media/image24.png"/><Relationship Id="rId19" Type="http://schemas.openxmlformats.org/officeDocument/2006/relationships/image" Target="../media/image33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Relationship Id="rId1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27</xdr:row>
      <xdr:rowOff>52917</xdr:rowOff>
    </xdr:from>
    <xdr:to>
      <xdr:col>8</xdr:col>
      <xdr:colOff>383262</xdr:colOff>
      <xdr:row>45</xdr:row>
      <xdr:rowOff>52465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159500"/>
          <a:ext cx="7304762" cy="36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25</xdr:row>
      <xdr:rowOff>0</xdr:rowOff>
    </xdr:from>
    <xdr:to>
      <xdr:col>23</xdr:col>
      <xdr:colOff>675306</xdr:colOff>
      <xdr:row>41</xdr:row>
      <xdr:rowOff>66267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489585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171450</xdr:colOff>
      <xdr:row>0</xdr:row>
      <xdr:rowOff>0</xdr:rowOff>
    </xdr:from>
    <xdr:to>
      <xdr:col>23</xdr:col>
      <xdr:colOff>84812</xdr:colOff>
      <xdr:row>18</xdr:row>
      <xdr:rowOff>123373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458325" y="0"/>
          <a:ext cx="7304762" cy="3619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66042</xdr:colOff>
      <xdr:row>34</xdr:row>
      <xdr:rowOff>46793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51E43C10-11E5-3233-38B3-69B378DD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66667" cy="6657143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0</xdr:row>
      <xdr:rowOff>0</xdr:rowOff>
    </xdr:from>
    <xdr:to>
      <xdr:col>14</xdr:col>
      <xdr:colOff>599432</xdr:colOff>
      <xdr:row>34</xdr:row>
      <xdr:rowOff>56317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60D604C3-3D02-1DE6-008D-F34CB08A9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7825" y="0"/>
          <a:ext cx="5142857" cy="66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9</xdr:col>
      <xdr:colOff>199196</xdr:colOff>
      <xdr:row>65</xdr:row>
      <xdr:rowOff>170704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DAC506E8-0057-15A1-118D-F94D4F578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010400"/>
          <a:ext cx="6628571" cy="59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18</xdr:col>
      <xdr:colOff>418244</xdr:colOff>
      <xdr:row>68</xdr:row>
      <xdr:rowOff>123009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B41E6C69-A01A-FD9A-F519-10B38EBC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29375" y="7010400"/>
          <a:ext cx="6847619" cy="6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12</xdr:col>
      <xdr:colOff>322738</xdr:colOff>
      <xdr:row>99</xdr:row>
      <xdr:rowOff>84939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F467DF78-D327-39DB-BC01-497077EEE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411200"/>
          <a:ext cx="8895238" cy="628571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72</xdr:row>
      <xdr:rowOff>0</xdr:rowOff>
    </xdr:from>
    <xdr:to>
      <xdr:col>17</xdr:col>
      <xdr:colOff>113929</xdr:colOff>
      <xdr:row>88</xdr:row>
      <xdr:rowOff>66267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565A0DC9-55E8-FEB0-4848-9E3BFB731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86875" y="14211300"/>
          <a:ext cx="2971429" cy="326666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23</xdr:col>
      <xdr:colOff>323095</xdr:colOff>
      <xdr:row>26</xdr:row>
      <xdr:rowOff>189850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200DBFA-C528-E7D2-691F-FA6AD2E52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15625" y="0"/>
          <a:ext cx="6038095" cy="52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N34" sqref="N34"/>
    </sheetView>
  </sheetViews>
  <sheetFormatPr baseColWidth="10" defaultColWidth="14.42578125" defaultRowHeight="15" customHeight="1"/>
  <cols>
    <col min="1" max="1" width="27.42578125" bestFit="1" customWidth="1"/>
    <col min="2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69" t="s">
        <v>0</v>
      </c>
      <c r="D1" s="70"/>
      <c r="E1" s="70"/>
      <c r="F1" s="70"/>
    </row>
    <row r="2" spans="1:24">
      <c r="A2" s="1"/>
      <c r="B2" s="1"/>
      <c r="C2" s="123" t="s">
        <v>100</v>
      </c>
      <c r="D2" s="124"/>
      <c r="E2" s="124"/>
      <c r="F2" s="124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52</v>
      </c>
      <c r="H6" s="3"/>
      <c r="I6" s="1"/>
      <c r="J6" s="1"/>
    </row>
    <row r="7" spans="1:24">
      <c r="A7" s="1"/>
      <c r="B7" s="43"/>
      <c r="C7" s="43"/>
      <c r="D7" s="90"/>
      <c r="E7" s="43"/>
      <c r="F7" s="3"/>
      <c r="G7" s="131" t="s">
        <v>86</v>
      </c>
      <c r="H7" s="132"/>
      <c r="I7" s="132"/>
      <c r="J7" s="8">
        <f>+'Comprobantes de Ingresos'!K53</f>
        <v>3663579</v>
      </c>
      <c r="K7" s="87"/>
    </row>
    <row r="8" spans="1:24" ht="15.75" thickBot="1">
      <c r="A8" s="1"/>
      <c r="B8" s="43" t="s">
        <v>1</v>
      </c>
      <c r="C8" s="91" t="s">
        <v>88</v>
      </c>
      <c r="D8" s="92"/>
      <c r="E8" s="93">
        <f>+J9</f>
        <v>4125493</v>
      </c>
      <c r="F8" s="3"/>
      <c r="G8" s="133" t="s">
        <v>87</v>
      </c>
      <c r="H8" s="134"/>
      <c r="I8" s="135"/>
      <c r="J8" s="10">
        <f>+'Comprobantes de Ingresos'!$H$53</f>
        <v>461914</v>
      </c>
      <c r="K8" s="51"/>
    </row>
    <row r="9" spans="1:24">
      <c r="A9" s="103" t="s">
        <v>95</v>
      </c>
      <c r="B9" s="4" t="s">
        <v>2</v>
      </c>
      <c r="C9" s="43" t="s">
        <v>58</v>
      </c>
      <c r="E9" s="5">
        <f>+Ingresos!E33</f>
        <v>6897500</v>
      </c>
      <c r="G9" s="136" t="s">
        <v>98</v>
      </c>
      <c r="H9" s="137"/>
      <c r="I9" s="138"/>
      <c r="J9" s="109">
        <f>SUM(J7:J8)</f>
        <v>4125493</v>
      </c>
    </row>
    <row r="10" spans="1:24" ht="15.75" thickBot="1">
      <c r="B10" s="96" t="s">
        <v>3</v>
      </c>
      <c r="C10" s="97" t="s">
        <v>59</v>
      </c>
      <c r="D10" s="98"/>
      <c r="E10" s="99">
        <f>-Gastos!E18</f>
        <v>-7280589</v>
      </c>
      <c r="G10" s="1"/>
      <c r="H10" s="4"/>
      <c r="I10" s="4"/>
      <c r="J10" s="99">
        <v>-400000</v>
      </c>
      <c r="K10" s="103" t="s">
        <v>97</v>
      </c>
    </row>
    <row r="11" spans="1:24">
      <c r="B11" s="1" t="s">
        <v>1</v>
      </c>
      <c r="C11" s="94" t="s">
        <v>133</v>
      </c>
      <c r="D11" s="94"/>
      <c r="E11" s="95">
        <f>SUM(E8:E10)</f>
        <v>3742404</v>
      </c>
      <c r="J11" s="73">
        <f>SUM(J9:J10)</f>
        <v>3725493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9" ht="15.75" customHeight="1">
      <c r="A17" s="7" t="s">
        <v>52</v>
      </c>
      <c r="B17" s="3"/>
      <c r="C17" s="1"/>
      <c r="D17" s="1"/>
      <c r="E17" s="1"/>
      <c r="F17" s="3"/>
      <c r="G17" s="1"/>
      <c r="H17" s="1"/>
    </row>
    <row r="18" spans="1:9" ht="15.75" customHeight="1">
      <c r="A18" s="125" t="s">
        <v>89</v>
      </c>
      <c r="B18" s="126"/>
      <c r="C18" s="126"/>
      <c r="D18" s="8">
        <f>+J7</f>
        <v>3663579</v>
      </c>
      <c r="E18" s="9"/>
      <c r="F18" s="3"/>
      <c r="G18" s="1"/>
      <c r="H18" s="1"/>
    </row>
    <row r="19" spans="1:9" ht="15.75" customHeight="1" thickBot="1">
      <c r="A19" s="127" t="s">
        <v>90</v>
      </c>
      <c r="B19" s="128"/>
      <c r="C19" s="128"/>
      <c r="D19" s="100">
        <v>78825</v>
      </c>
      <c r="E19" s="9"/>
      <c r="F19" s="3"/>
      <c r="G19" s="1"/>
      <c r="H19" s="1"/>
    </row>
    <row r="20" spans="1:9" ht="15.75" customHeight="1" thickTop="1">
      <c r="A20" s="129" t="s">
        <v>4</v>
      </c>
      <c r="B20" s="124"/>
      <c r="C20" s="130"/>
      <c r="D20" s="11">
        <f>SUM(D18:D19)</f>
        <v>3742404</v>
      </c>
      <c r="E20" s="9"/>
      <c r="F20" s="8">
        <f>+E11-D20</f>
        <v>0</v>
      </c>
      <c r="G20" s="1"/>
      <c r="H20" s="1"/>
    </row>
    <row r="21" spans="1:9" ht="15.75" customHeight="1">
      <c r="A21" s="1"/>
      <c r="B21" s="4"/>
      <c r="C21" s="4"/>
      <c r="D21" s="8"/>
      <c r="E21" s="1"/>
      <c r="F21" s="3"/>
      <c r="G21" s="1"/>
      <c r="H21" s="1"/>
    </row>
    <row r="22" spans="1:9" ht="15.75" customHeight="1">
      <c r="H22" s="101">
        <f ca="1">+Ingresos!F43</f>
        <v>6497500</v>
      </c>
      <c r="I22" s="103" t="s">
        <v>92</v>
      </c>
    </row>
    <row r="23" spans="1:9" ht="15.75" customHeight="1" thickBot="1">
      <c r="H23" s="104">
        <f>-Gastos!E18</f>
        <v>-7280589</v>
      </c>
      <c r="I23" s="103" t="s">
        <v>93</v>
      </c>
    </row>
    <row r="24" spans="1:9" ht="15.75" customHeight="1" thickTop="1">
      <c r="H24" s="101">
        <f ca="1">SUM(H22:H23)</f>
        <v>-783089</v>
      </c>
      <c r="I24" s="103" t="s">
        <v>94</v>
      </c>
    </row>
    <row r="25" spans="1:9" ht="15.75" customHeight="1">
      <c r="H25" s="101"/>
    </row>
    <row r="26" spans="1:9" ht="15.75" customHeight="1">
      <c r="D26" s="71"/>
      <c r="E26" s="71" t="s">
        <v>73</v>
      </c>
      <c r="F26" s="71"/>
    </row>
    <row r="27" spans="1:9" ht="15.75" customHeight="1">
      <c r="D27" s="71"/>
      <c r="E27" s="71">
        <f>+E9+E10-400000</f>
        <v>-783089</v>
      </c>
      <c r="F27" s="71"/>
    </row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983"/>
  <sheetViews>
    <sheetView showGridLines="0" topLeftCell="A22" zoomScale="90" zoomScaleNormal="90" workbookViewId="0">
      <selection activeCell="I46" sqref="I46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73.42578125" bestFit="1" customWidth="1"/>
    <col min="4" max="4" width="47.140625" bestFit="1" customWidth="1"/>
    <col min="5" max="5" width="11.42578125" customWidth="1"/>
    <col min="6" max="6" width="26" customWidth="1"/>
    <col min="7" max="7" width="18.42578125" customWidth="1"/>
    <col min="8" max="13" width="11.5703125" customWidth="1"/>
  </cols>
  <sheetData>
    <row r="1" spans="1:13" ht="18.75">
      <c r="A1" s="1"/>
      <c r="B1" s="1"/>
      <c r="C1" s="144" t="s">
        <v>0</v>
      </c>
      <c r="D1" s="144"/>
      <c r="E1" s="144"/>
      <c r="H1" s="1"/>
      <c r="I1" s="1"/>
      <c r="J1" s="1"/>
      <c r="K1" s="1"/>
      <c r="L1" s="1"/>
      <c r="M1" s="1"/>
    </row>
    <row r="2" spans="1:13" ht="18.75">
      <c r="A2" s="1"/>
      <c r="B2" s="1"/>
      <c r="C2" s="139" t="s">
        <v>101</v>
      </c>
      <c r="D2" s="124"/>
      <c r="E2" s="130"/>
      <c r="H2" s="1"/>
      <c r="I2" s="1"/>
      <c r="J2" s="1"/>
      <c r="K2" s="1"/>
      <c r="L2" s="1"/>
      <c r="M2" s="1"/>
    </row>
    <row r="3" spans="1:13" ht="15.75" thickBot="1">
      <c r="A3" s="1"/>
      <c r="B3" s="143" t="s">
        <v>6</v>
      </c>
      <c r="C3" s="143"/>
      <c r="D3" s="143"/>
      <c r="E3" s="143"/>
      <c r="F3" s="143"/>
      <c r="G3" s="3"/>
      <c r="H3" s="1"/>
      <c r="I3" s="1"/>
      <c r="J3" s="1"/>
      <c r="K3" s="1"/>
      <c r="L3" s="1"/>
      <c r="M3" s="1"/>
    </row>
    <row r="4" spans="1:13" ht="15.75" thickBot="1">
      <c r="A4" s="1"/>
      <c r="B4" s="44" t="s">
        <v>7</v>
      </c>
      <c r="C4" s="45" t="s">
        <v>8</v>
      </c>
      <c r="D4" s="45" t="s">
        <v>112</v>
      </c>
      <c r="E4" s="45" t="s">
        <v>9</v>
      </c>
      <c r="F4" s="54" t="s">
        <v>10</v>
      </c>
      <c r="G4" s="1"/>
      <c r="H4" s="1"/>
    </row>
    <row r="5" spans="1:13">
      <c r="A5" s="1"/>
      <c r="B5" s="113">
        <v>45019</v>
      </c>
      <c r="C5" s="41" t="s">
        <v>111</v>
      </c>
      <c r="D5" s="1" t="s">
        <v>12</v>
      </c>
      <c r="E5" s="52">
        <v>5000</v>
      </c>
      <c r="F5" s="47" t="s">
        <v>110</v>
      </c>
      <c r="G5" s="4"/>
      <c r="H5" s="1"/>
    </row>
    <row r="6" spans="1:13">
      <c r="A6" s="42"/>
      <c r="B6" s="113">
        <v>45019</v>
      </c>
      <c r="C6" s="41" t="s">
        <v>54</v>
      </c>
      <c r="D6" s="1" t="s">
        <v>13</v>
      </c>
      <c r="E6" s="52">
        <v>320000</v>
      </c>
      <c r="F6" s="55" t="s">
        <v>32</v>
      </c>
      <c r="G6" s="4"/>
      <c r="H6" s="42"/>
    </row>
    <row r="7" spans="1:13">
      <c r="A7" s="42"/>
      <c r="B7" s="113">
        <v>45021</v>
      </c>
      <c r="C7" s="41" t="s">
        <v>37</v>
      </c>
      <c r="D7" s="1" t="s">
        <v>14</v>
      </c>
      <c r="E7" s="53">
        <v>25000</v>
      </c>
      <c r="F7" s="47" t="s">
        <v>67</v>
      </c>
      <c r="G7" s="4"/>
      <c r="H7" s="42"/>
    </row>
    <row r="8" spans="1:13">
      <c r="A8" s="42"/>
      <c r="B8" s="113">
        <v>45022</v>
      </c>
      <c r="C8" s="41" t="s">
        <v>70</v>
      </c>
      <c r="D8" s="1" t="s">
        <v>13</v>
      </c>
      <c r="E8" s="52">
        <v>440000</v>
      </c>
      <c r="F8" s="55" t="s">
        <v>40</v>
      </c>
      <c r="G8" s="4"/>
      <c r="H8" s="42"/>
    </row>
    <row r="9" spans="1:13">
      <c r="A9" s="42"/>
      <c r="B9" s="113">
        <v>45022</v>
      </c>
      <c r="C9" s="14" t="s">
        <v>53</v>
      </c>
      <c r="D9" s="1" t="s">
        <v>13</v>
      </c>
      <c r="E9" s="52">
        <v>450000</v>
      </c>
      <c r="F9" s="47" t="s">
        <v>76</v>
      </c>
      <c r="G9" s="4"/>
      <c r="H9" s="42"/>
    </row>
    <row r="10" spans="1:13">
      <c r="A10" s="42"/>
      <c r="B10" s="113">
        <v>45022</v>
      </c>
      <c r="C10" s="41" t="s">
        <v>66</v>
      </c>
      <c r="D10" s="1" t="s">
        <v>13</v>
      </c>
      <c r="E10" s="52">
        <v>220000</v>
      </c>
      <c r="F10" s="47" t="s">
        <v>47</v>
      </c>
      <c r="G10" s="4"/>
      <c r="H10" s="42"/>
    </row>
    <row r="11" spans="1:13">
      <c r="A11" s="42"/>
      <c r="B11" s="113">
        <v>45022</v>
      </c>
      <c r="C11" s="41" t="s">
        <v>56</v>
      </c>
      <c r="D11" s="1" t="s">
        <v>13</v>
      </c>
      <c r="E11" s="52">
        <v>160000</v>
      </c>
      <c r="F11" s="47" t="s">
        <v>42</v>
      </c>
      <c r="G11" s="4"/>
      <c r="H11" s="42"/>
    </row>
    <row r="12" spans="1:13">
      <c r="A12" s="42"/>
      <c r="B12" s="113">
        <v>45026</v>
      </c>
      <c r="C12" s="41" t="s">
        <v>55</v>
      </c>
      <c r="D12" s="1" t="s">
        <v>13</v>
      </c>
      <c r="E12" s="52">
        <v>380000</v>
      </c>
      <c r="F12" s="47" t="s">
        <v>43</v>
      </c>
      <c r="G12" s="4"/>
      <c r="H12" s="42"/>
    </row>
    <row r="13" spans="1:13">
      <c r="A13" s="42"/>
      <c r="B13" s="113">
        <v>45026</v>
      </c>
      <c r="C13" s="41" t="s">
        <v>77</v>
      </c>
      <c r="D13" s="1" t="s">
        <v>13</v>
      </c>
      <c r="E13" s="52">
        <v>260000</v>
      </c>
      <c r="F13" s="47" t="s">
        <v>41</v>
      </c>
      <c r="G13" s="4"/>
      <c r="H13" s="42"/>
    </row>
    <row r="14" spans="1:13">
      <c r="A14" s="42"/>
      <c r="B14" s="113">
        <v>45026</v>
      </c>
      <c r="C14" s="41" t="s">
        <v>74</v>
      </c>
      <c r="D14" s="1" t="s">
        <v>13</v>
      </c>
      <c r="E14" s="52">
        <v>700000</v>
      </c>
      <c r="F14" s="47" t="s">
        <v>49</v>
      </c>
      <c r="G14" s="4"/>
      <c r="H14" s="42"/>
    </row>
    <row r="15" spans="1:13">
      <c r="A15" s="42"/>
      <c r="B15" s="113">
        <v>45026</v>
      </c>
      <c r="C15" s="41" t="s">
        <v>60</v>
      </c>
      <c r="D15" s="1" t="s">
        <v>13</v>
      </c>
      <c r="E15" s="52">
        <v>370000</v>
      </c>
      <c r="F15" s="47" t="s">
        <v>61</v>
      </c>
      <c r="G15" s="4"/>
      <c r="H15" s="42"/>
    </row>
    <row r="16" spans="1:13">
      <c r="A16" s="42"/>
      <c r="B16" s="113">
        <v>45026</v>
      </c>
      <c r="C16" s="41" t="s">
        <v>34</v>
      </c>
      <c r="D16" s="1" t="s">
        <v>13</v>
      </c>
      <c r="E16" s="52">
        <v>480000</v>
      </c>
      <c r="F16" s="47" t="s">
        <v>45</v>
      </c>
      <c r="H16" s="42"/>
    </row>
    <row r="17" spans="1:8">
      <c r="A17" s="42"/>
      <c r="B17" s="113">
        <v>45026</v>
      </c>
      <c r="C17" s="41" t="s">
        <v>109</v>
      </c>
      <c r="D17" s="1" t="s">
        <v>12</v>
      </c>
      <c r="E17" s="52">
        <v>5000</v>
      </c>
      <c r="F17" s="47" t="s">
        <v>110</v>
      </c>
      <c r="G17" s="4"/>
      <c r="H17" s="42"/>
    </row>
    <row r="18" spans="1:8">
      <c r="A18" s="42"/>
      <c r="B18" s="113">
        <v>45027</v>
      </c>
      <c r="C18" s="41" t="s">
        <v>36</v>
      </c>
      <c r="D18" s="1" t="s">
        <v>13</v>
      </c>
      <c r="E18" s="52">
        <v>160000</v>
      </c>
      <c r="F18" s="47" t="s">
        <v>50</v>
      </c>
      <c r="G18" s="4"/>
      <c r="H18" s="42"/>
    </row>
    <row r="19" spans="1:8">
      <c r="A19" s="42"/>
      <c r="B19" s="113">
        <v>45027</v>
      </c>
      <c r="C19" s="41" t="s">
        <v>81</v>
      </c>
      <c r="D19" s="1" t="s">
        <v>13</v>
      </c>
      <c r="E19" s="52">
        <v>100000</v>
      </c>
      <c r="F19" s="47" t="s">
        <v>51</v>
      </c>
      <c r="G19" s="4"/>
      <c r="H19" s="42"/>
    </row>
    <row r="20" spans="1:8">
      <c r="A20" s="42"/>
      <c r="B20" s="113">
        <v>45027</v>
      </c>
      <c r="C20" s="41" t="s">
        <v>68</v>
      </c>
      <c r="D20" s="1" t="s">
        <v>13</v>
      </c>
      <c r="E20" s="52">
        <v>320000</v>
      </c>
      <c r="F20" s="47" t="s">
        <v>79</v>
      </c>
      <c r="G20" s="4"/>
      <c r="H20" s="42"/>
    </row>
    <row r="21" spans="1:8">
      <c r="A21" s="42"/>
      <c r="B21" s="113">
        <v>45027</v>
      </c>
      <c r="C21" s="41" t="s">
        <v>78</v>
      </c>
      <c r="D21" s="1" t="s">
        <v>13</v>
      </c>
      <c r="E21" s="52">
        <v>380000</v>
      </c>
      <c r="F21" s="47" t="s">
        <v>108</v>
      </c>
      <c r="G21" s="4"/>
      <c r="H21" s="42"/>
    </row>
    <row r="22" spans="1:8">
      <c r="A22" s="42"/>
      <c r="B22" s="113">
        <v>45027</v>
      </c>
      <c r="C22" s="41" t="s">
        <v>35</v>
      </c>
      <c r="D22" s="1" t="s">
        <v>13</v>
      </c>
      <c r="E22" s="52">
        <v>120000</v>
      </c>
      <c r="F22" s="47" t="s">
        <v>107</v>
      </c>
      <c r="G22" s="4"/>
      <c r="H22" s="42"/>
    </row>
    <row r="23" spans="1:8">
      <c r="A23" s="42"/>
      <c r="B23" s="113">
        <v>45027</v>
      </c>
      <c r="C23" s="41" t="s">
        <v>35</v>
      </c>
      <c r="D23" s="1" t="s">
        <v>13</v>
      </c>
      <c r="E23" s="52">
        <v>635000</v>
      </c>
      <c r="F23" s="47" t="s">
        <v>48</v>
      </c>
      <c r="G23" s="4"/>
      <c r="H23" s="42"/>
    </row>
    <row r="24" spans="1:8">
      <c r="A24" s="42"/>
      <c r="B24" s="113">
        <v>45027</v>
      </c>
      <c r="C24" s="41" t="s">
        <v>104</v>
      </c>
      <c r="D24" s="1" t="s">
        <v>13</v>
      </c>
      <c r="E24" s="52">
        <v>240000</v>
      </c>
      <c r="F24" s="47" t="s">
        <v>105</v>
      </c>
      <c r="G24" s="4" t="s">
        <v>106</v>
      </c>
      <c r="H24" s="42"/>
    </row>
    <row r="25" spans="1:8">
      <c r="A25" s="42"/>
      <c r="B25" s="113">
        <v>45027</v>
      </c>
      <c r="C25" s="41" t="s">
        <v>69</v>
      </c>
      <c r="D25" s="1" t="s">
        <v>13</v>
      </c>
      <c r="E25" s="52">
        <v>100000</v>
      </c>
      <c r="F25" s="47" t="s">
        <v>46</v>
      </c>
      <c r="G25" s="4"/>
      <c r="H25" s="42"/>
    </row>
    <row r="26" spans="1:8">
      <c r="A26" s="42"/>
      <c r="B26" s="113">
        <v>45027</v>
      </c>
      <c r="C26" s="41" t="s">
        <v>80</v>
      </c>
      <c r="D26" s="1" t="s">
        <v>13</v>
      </c>
      <c r="E26" s="52">
        <v>40000</v>
      </c>
      <c r="F26" s="47" t="s">
        <v>47</v>
      </c>
      <c r="G26" s="4"/>
      <c r="H26" s="42"/>
    </row>
    <row r="27" spans="1:8">
      <c r="A27" s="42"/>
      <c r="B27" s="113">
        <v>45028</v>
      </c>
      <c r="C27" s="41" t="s">
        <v>71</v>
      </c>
      <c r="D27" s="1" t="s">
        <v>12</v>
      </c>
      <c r="E27" s="52">
        <v>7500</v>
      </c>
      <c r="F27" s="47" t="s">
        <v>75</v>
      </c>
      <c r="G27" s="4"/>
      <c r="H27" s="42"/>
    </row>
    <row r="28" spans="1:8">
      <c r="A28" s="42"/>
      <c r="B28" s="113">
        <v>45028</v>
      </c>
      <c r="C28" s="41" t="s">
        <v>33</v>
      </c>
      <c r="D28" s="1" t="s">
        <v>13</v>
      </c>
      <c r="E28" s="52">
        <v>500000</v>
      </c>
      <c r="F28" s="47" t="s">
        <v>44</v>
      </c>
      <c r="G28" s="4"/>
      <c r="H28" s="42"/>
    </row>
    <row r="29" spans="1:8">
      <c r="A29" s="42"/>
      <c r="B29" s="113">
        <v>45029</v>
      </c>
      <c r="C29" s="41" t="s">
        <v>102</v>
      </c>
      <c r="D29" s="1" t="s">
        <v>15</v>
      </c>
      <c r="E29" s="52">
        <v>15000</v>
      </c>
      <c r="F29" s="47" t="s">
        <v>103</v>
      </c>
      <c r="G29" s="4"/>
      <c r="H29" s="42"/>
    </row>
    <row r="30" spans="1:8">
      <c r="A30" s="42"/>
      <c r="B30" s="113">
        <v>45029</v>
      </c>
      <c r="C30" s="41" t="s">
        <v>83</v>
      </c>
      <c r="D30" s="46" t="s">
        <v>57</v>
      </c>
      <c r="E30" s="52">
        <v>400000</v>
      </c>
      <c r="F30" s="47" t="s">
        <v>82</v>
      </c>
      <c r="G30" s="4"/>
      <c r="H30" s="42"/>
    </row>
    <row r="31" spans="1:8">
      <c r="A31" s="42"/>
      <c r="B31" s="113">
        <v>45030</v>
      </c>
      <c r="C31" s="41" t="s">
        <v>68</v>
      </c>
      <c r="D31" s="1" t="s">
        <v>13</v>
      </c>
      <c r="E31" s="52">
        <v>60000</v>
      </c>
      <c r="F31" s="47" t="s">
        <v>79</v>
      </c>
      <c r="G31" s="4"/>
      <c r="H31" s="42"/>
    </row>
    <row r="32" spans="1:8">
      <c r="A32" s="42"/>
      <c r="B32" s="113">
        <v>45040</v>
      </c>
      <c r="C32" s="41" t="s">
        <v>71</v>
      </c>
      <c r="D32" s="1" t="s">
        <v>12</v>
      </c>
      <c r="E32" s="52">
        <v>5000</v>
      </c>
      <c r="F32" s="47" t="s">
        <v>75</v>
      </c>
      <c r="G32" s="4"/>
      <c r="H32" s="42"/>
    </row>
    <row r="33" spans="1:13" ht="15.75" customHeight="1" thickBot="1">
      <c r="A33" s="1"/>
      <c r="B33" s="1"/>
      <c r="C33" s="141" t="s">
        <v>16</v>
      </c>
      <c r="D33" s="142"/>
      <c r="E33" s="18">
        <f>SUM(E5:E32)</f>
        <v>6897500</v>
      </c>
      <c r="F33" s="3"/>
      <c r="G33" s="4"/>
      <c r="H33" s="1"/>
      <c r="I33" s="1"/>
      <c r="J33" s="1"/>
      <c r="K33" s="1"/>
      <c r="L33" s="1"/>
      <c r="M33" s="1"/>
    </row>
    <row r="34" spans="1:13" ht="15.75" customHeight="1">
      <c r="A34" s="1"/>
      <c r="B34" s="1"/>
      <c r="C34" s="1" t="s">
        <v>17</v>
      </c>
      <c r="D34" s="3"/>
      <c r="E34" s="15"/>
      <c r="F34" s="58"/>
      <c r="G34" s="4"/>
      <c r="H34" s="1"/>
      <c r="I34" s="1"/>
      <c r="J34" s="1"/>
      <c r="K34" s="1"/>
      <c r="L34" s="1"/>
      <c r="M34" s="1"/>
    </row>
    <row r="35" spans="1:13" ht="15.75" customHeight="1">
      <c r="A35" s="1"/>
      <c r="B35" s="140" t="s">
        <v>11</v>
      </c>
      <c r="C35" s="124"/>
      <c r="D35" s="124"/>
      <c r="E35" s="124"/>
      <c r="F35" s="130"/>
      <c r="G35" s="3"/>
      <c r="H35" s="1"/>
      <c r="I35" s="1"/>
      <c r="J35" s="1"/>
      <c r="K35" s="1"/>
      <c r="L35" s="1"/>
      <c r="M35" s="1"/>
    </row>
    <row r="36" spans="1:13" ht="15.75" customHeight="1">
      <c r="A36" s="1"/>
      <c r="B36" s="46" t="s">
        <v>84</v>
      </c>
      <c r="C36" s="1"/>
      <c r="D36" s="1"/>
      <c r="E36" s="1"/>
      <c r="F36" s="88">
        <f ca="1">+SUMIF($D$5:$F$32,B36,$E$5:$E$32)</f>
        <v>0</v>
      </c>
      <c r="G36" s="3"/>
      <c r="H36" s="1"/>
      <c r="I36" s="1"/>
      <c r="J36" s="1"/>
      <c r="K36" s="1"/>
      <c r="L36" s="1"/>
      <c r="M36" s="1"/>
    </row>
    <row r="37" spans="1:13" ht="15.75" customHeight="1">
      <c r="A37" s="1"/>
      <c r="B37" s="1" t="s">
        <v>12</v>
      </c>
      <c r="C37" s="1"/>
      <c r="D37" s="1"/>
      <c r="E37" s="1"/>
      <c r="F37" s="88">
        <f t="shared" ref="F37:F41" ca="1" si="0">+SUMIF($D$5:$F$32,B37,$E$5:$E$32)</f>
        <v>22500</v>
      </c>
      <c r="G37" s="3"/>
      <c r="H37" s="1"/>
      <c r="I37" s="1"/>
      <c r="J37" s="1"/>
      <c r="K37" s="1"/>
      <c r="L37" s="1"/>
      <c r="M37" s="1"/>
    </row>
    <row r="38" spans="1:13" ht="15.75" customHeight="1">
      <c r="A38" s="1"/>
      <c r="B38" s="1" t="s">
        <v>13</v>
      </c>
      <c r="C38" s="1"/>
      <c r="D38" s="1"/>
      <c r="E38" s="1"/>
      <c r="F38" s="88">
        <f t="shared" ca="1" si="0"/>
        <v>6435000</v>
      </c>
      <c r="H38" s="1"/>
      <c r="I38" s="1"/>
      <c r="J38" s="1"/>
      <c r="K38" s="1"/>
      <c r="L38" s="1"/>
      <c r="M38" s="1"/>
    </row>
    <row r="39" spans="1:13" ht="15.75" customHeight="1">
      <c r="A39" s="1"/>
      <c r="B39" s="1" t="s">
        <v>14</v>
      </c>
      <c r="C39" s="1"/>
      <c r="D39" s="1"/>
      <c r="E39" s="1"/>
      <c r="F39" s="88">
        <f t="shared" ca="1" si="0"/>
        <v>25000</v>
      </c>
      <c r="G39" s="3"/>
      <c r="H39" s="1"/>
      <c r="I39" s="1"/>
      <c r="J39" s="1"/>
      <c r="K39" s="1"/>
      <c r="L39" s="1"/>
      <c r="M39" s="1"/>
    </row>
    <row r="40" spans="1:13" ht="15.75" customHeight="1">
      <c r="A40" s="1"/>
      <c r="B40" s="1" t="s">
        <v>15</v>
      </c>
      <c r="C40" s="1"/>
      <c r="D40" s="1"/>
      <c r="E40" s="1"/>
      <c r="F40" s="88">
        <f t="shared" ca="1" si="0"/>
        <v>15000</v>
      </c>
      <c r="G40" s="3"/>
      <c r="H40" s="1"/>
      <c r="I40" s="1"/>
      <c r="J40" s="1"/>
      <c r="K40" s="1"/>
      <c r="L40" s="1"/>
      <c r="M40" s="1"/>
    </row>
    <row r="41" spans="1:13" ht="15.75" customHeight="1">
      <c r="A41" s="1"/>
      <c r="B41" s="46" t="s">
        <v>57</v>
      </c>
      <c r="C41" s="1"/>
      <c r="D41" s="1"/>
      <c r="E41" s="1"/>
      <c r="F41" s="88">
        <f t="shared" ca="1" si="0"/>
        <v>400000</v>
      </c>
      <c r="G41" s="3"/>
      <c r="H41" s="1"/>
      <c r="I41" s="1"/>
      <c r="J41" s="1"/>
      <c r="K41" s="1"/>
      <c r="L41" s="1"/>
      <c r="M41" s="1"/>
    </row>
    <row r="42" spans="1:13" ht="15.75" customHeight="1">
      <c r="A42" s="1"/>
      <c r="B42" s="1"/>
      <c r="C42" s="1"/>
      <c r="D42" s="1"/>
      <c r="E42" s="1"/>
      <c r="F42" s="16">
        <f ca="1">SUM(F36:F41)</f>
        <v>6897500</v>
      </c>
      <c r="G42" s="3"/>
      <c r="H42" s="1"/>
      <c r="I42" s="1"/>
      <c r="J42" s="1"/>
      <c r="K42" s="1"/>
      <c r="L42" s="1"/>
      <c r="M42" s="1"/>
    </row>
    <row r="43" spans="1:13" ht="15.75" customHeight="1">
      <c r="A43" s="1"/>
      <c r="B43" s="1"/>
      <c r="C43" s="1"/>
      <c r="D43" s="102" t="s">
        <v>91</v>
      </c>
      <c r="E43" s="1"/>
      <c r="F43" s="17">
        <f ca="1">+F42-F41</f>
        <v>6497500</v>
      </c>
      <c r="H43" s="1"/>
      <c r="I43" s="1"/>
      <c r="J43" s="1"/>
      <c r="K43" s="1"/>
      <c r="L43" s="1"/>
      <c r="M43" s="1"/>
    </row>
    <row r="44" spans="1:13" ht="15.75" customHeight="1">
      <c r="A44" s="1"/>
      <c r="B44" s="1"/>
      <c r="C44" s="1"/>
      <c r="D44" s="3"/>
      <c r="E44" s="1"/>
      <c r="F44" s="3"/>
      <c r="G44" s="3"/>
      <c r="H44" s="1"/>
      <c r="I44" s="1"/>
      <c r="J44" s="1"/>
      <c r="K44" s="1"/>
      <c r="L44" s="1"/>
      <c r="M44" s="1"/>
    </row>
    <row r="45" spans="1:13" ht="15.75" customHeight="1">
      <c r="A45" s="1"/>
      <c r="B45" s="1"/>
      <c r="C45" s="1"/>
      <c r="D45" s="3"/>
      <c r="E45" s="1"/>
      <c r="F45" s="3"/>
      <c r="G45" s="3"/>
      <c r="H45" s="1"/>
      <c r="I45" s="1"/>
      <c r="J45" s="1"/>
      <c r="K45" s="1"/>
      <c r="L45" s="1"/>
      <c r="M45" s="1"/>
    </row>
    <row r="46" spans="1:13" ht="15.75" customHeight="1">
      <c r="A46" s="1"/>
      <c r="B46" s="1"/>
      <c r="C46" s="1"/>
      <c r="D46" s="3"/>
      <c r="E46" s="1"/>
      <c r="F46" s="3"/>
      <c r="G46" s="3"/>
      <c r="H46" s="1"/>
      <c r="I46" s="1"/>
      <c r="J46" s="1"/>
      <c r="K46" s="1"/>
      <c r="L46" s="1"/>
      <c r="M46" s="1"/>
    </row>
    <row r="47" spans="1:13" ht="15.75" customHeight="1">
      <c r="A47" s="1"/>
      <c r="B47" s="1"/>
      <c r="C47" s="1"/>
      <c r="D47" s="3"/>
      <c r="E47" s="1"/>
      <c r="F47" s="3"/>
      <c r="G47" s="3"/>
      <c r="H47" s="1"/>
      <c r="I47" s="1"/>
      <c r="J47" s="1"/>
      <c r="K47" s="1"/>
      <c r="L47" s="1"/>
      <c r="M47" s="1"/>
    </row>
    <row r="48" spans="1:13" ht="15.75" customHeight="1">
      <c r="A48" s="1"/>
      <c r="B48" s="1"/>
      <c r="C48" s="1"/>
      <c r="D48" s="3"/>
      <c r="E48" s="1"/>
      <c r="F48" s="3"/>
      <c r="G48" s="3"/>
      <c r="H48" s="1"/>
      <c r="I48" s="1"/>
      <c r="J48" s="1"/>
      <c r="K48" s="1"/>
      <c r="L48" s="1"/>
      <c r="M48" s="1"/>
    </row>
    <row r="49" spans="1:13" ht="15.75" customHeight="1">
      <c r="A49" s="1"/>
      <c r="B49" s="1"/>
      <c r="C49" s="1"/>
      <c r="D49" s="3"/>
      <c r="E49" s="1"/>
      <c r="F49" s="3"/>
      <c r="G49" s="3"/>
      <c r="H49" s="1"/>
      <c r="I49" s="1"/>
      <c r="J49" s="1"/>
      <c r="K49" s="1"/>
      <c r="L49" s="1"/>
      <c r="M49" s="1"/>
    </row>
    <row r="50" spans="1:13" ht="15.75" customHeight="1">
      <c r="A50" s="1"/>
      <c r="B50" s="1"/>
      <c r="C50" s="1"/>
      <c r="D50" s="3"/>
      <c r="E50" s="1"/>
      <c r="F50" s="3"/>
      <c r="G50" s="3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3"/>
      <c r="E51" s="1"/>
      <c r="F51" s="3"/>
      <c r="G51" s="3"/>
      <c r="H51" s="1"/>
      <c r="I51" s="1"/>
      <c r="J51" s="1"/>
      <c r="K51" s="1"/>
      <c r="L51" s="1"/>
      <c r="M51" s="1"/>
    </row>
    <row r="52" spans="1:13" ht="15.75" customHeight="1">
      <c r="A52" s="1"/>
      <c r="B52" s="1"/>
      <c r="C52" s="1"/>
      <c r="D52" s="3"/>
      <c r="E52" s="1"/>
      <c r="F52" s="3"/>
      <c r="G52" s="3"/>
      <c r="H52" s="1"/>
      <c r="I52" s="1"/>
      <c r="J52" s="1"/>
      <c r="K52" s="1"/>
      <c r="L52" s="1"/>
      <c r="M52" s="1"/>
    </row>
    <row r="53" spans="1:13" ht="15.75" customHeight="1">
      <c r="A53" s="1"/>
      <c r="B53" s="1"/>
      <c r="C53" s="1"/>
      <c r="D53" s="3"/>
      <c r="E53" s="1"/>
      <c r="F53" s="3"/>
      <c r="G53" s="3"/>
      <c r="H53" s="1"/>
      <c r="I53" s="1"/>
      <c r="J53" s="1"/>
      <c r="K53" s="1"/>
      <c r="L53" s="1"/>
      <c r="M53" s="1"/>
    </row>
    <row r="54" spans="1:13" ht="15.75" customHeight="1">
      <c r="A54" s="1"/>
      <c r="B54" s="1"/>
      <c r="C54" s="1"/>
      <c r="D54" s="3"/>
      <c r="E54" s="1"/>
      <c r="F54" s="3"/>
      <c r="G54" s="3"/>
      <c r="H54" s="1"/>
      <c r="I54" s="1"/>
      <c r="J54" s="1"/>
      <c r="K54" s="1"/>
      <c r="L54" s="1"/>
      <c r="M54" s="1"/>
    </row>
    <row r="55" spans="1:13" ht="15.75" customHeight="1">
      <c r="A55" s="1"/>
      <c r="B55" s="1"/>
      <c r="C55" s="1"/>
      <c r="D55" s="3"/>
      <c r="E55" s="1"/>
      <c r="F55" s="3"/>
      <c r="G55" s="3"/>
      <c r="H55" s="1"/>
      <c r="I55" s="1"/>
      <c r="J55" s="1"/>
      <c r="K55" s="1"/>
      <c r="L55" s="1"/>
      <c r="M55" s="1"/>
    </row>
    <row r="56" spans="1:13" ht="15.75" customHeight="1">
      <c r="A56" s="1"/>
      <c r="B56" s="1"/>
      <c r="C56" s="1"/>
      <c r="D56" s="3"/>
      <c r="E56" s="1"/>
      <c r="F56" s="3"/>
      <c r="G56" s="3"/>
      <c r="H56" s="1"/>
      <c r="I56" s="1"/>
      <c r="J56" s="1"/>
      <c r="K56" s="1"/>
      <c r="L56" s="1"/>
      <c r="M56" s="1"/>
    </row>
    <row r="57" spans="1:13" ht="15.75" customHeight="1">
      <c r="A57" s="1"/>
      <c r="B57" s="1"/>
      <c r="C57" s="1"/>
      <c r="D57" s="3"/>
      <c r="E57" s="1"/>
      <c r="F57" s="3"/>
      <c r="G57" s="3"/>
      <c r="H57" s="1"/>
      <c r="I57" s="1"/>
      <c r="J57" s="1"/>
      <c r="K57" s="1"/>
      <c r="L57" s="1"/>
      <c r="M57" s="1"/>
    </row>
    <row r="58" spans="1:13" ht="15.75" customHeight="1">
      <c r="A58" s="1"/>
      <c r="B58" s="1"/>
      <c r="C58" s="1"/>
      <c r="D58" s="3"/>
      <c r="E58" s="1"/>
      <c r="F58" s="3"/>
      <c r="G58" s="3"/>
      <c r="H58" s="1"/>
      <c r="I58" s="1"/>
      <c r="J58" s="1"/>
      <c r="K58" s="1"/>
      <c r="L58" s="1"/>
      <c r="M58" s="1"/>
    </row>
    <row r="59" spans="1:13" ht="15.75" customHeight="1">
      <c r="A59" s="1"/>
      <c r="B59" s="1"/>
      <c r="C59" s="1"/>
      <c r="D59" s="3"/>
      <c r="E59" s="1"/>
      <c r="F59" s="3"/>
      <c r="G59" s="3"/>
      <c r="H59" s="1"/>
      <c r="I59" s="1"/>
      <c r="J59" s="1"/>
      <c r="K59" s="1"/>
      <c r="L59" s="1"/>
      <c r="M59" s="1"/>
    </row>
    <row r="60" spans="1:13" ht="15.75" customHeight="1">
      <c r="A60" s="1"/>
      <c r="B60" s="1"/>
      <c r="C60" s="1"/>
      <c r="D60" s="3"/>
      <c r="E60" s="1"/>
      <c r="F60" s="3"/>
      <c r="G60" s="3"/>
      <c r="H60" s="1"/>
      <c r="I60" s="1"/>
      <c r="J60" s="1"/>
      <c r="K60" s="1"/>
      <c r="L60" s="1"/>
      <c r="M60" s="1"/>
    </row>
    <row r="61" spans="1:13" ht="15.75" customHeight="1">
      <c r="A61" s="1"/>
      <c r="B61" s="1"/>
      <c r="C61" s="1"/>
      <c r="D61" s="3"/>
      <c r="E61" s="1"/>
      <c r="F61" s="3"/>
      <c r="G61" s="3"/>
      <c r="H61" s="1"/>
      <c r="I61" s="1"/>
      <c r="J61" s="1"/>
      <c r="K61" s="1"/>
      <c r="L61" s="1"/>
      <c r="M61" s="1"/>
    </row>
    <row r="62" spans="1:13" ht="15.75" customHeight="1">
      <c r="A62" s="1"/>
      <c r="B62" s="1"/>
      <c r="C62" s="1"/>
      <c r="D62" s="3"/>
      <c r="E62" s="1"/>
      <c r="F62" s="3"/>
      <c r="G62" s="3"/>
      <c r="H62" s="1"/>
      <c r="I62" s="1"/>
      <c r="J62" s="1"/>
      <c r="K62" s="1"/>
      <c r="L62" s="1"/>
      <c r="M62" s="1"/>
    </row>
    <row r="63" spans="1:13" ht="15.75" customHeight="1">
      <c r="A63" s="1"/>
      <c r="B63" s="1"/>
      <c r="C63" s="1"/>
      <c r="D63" s="3"/>
      <c r="E63" s="1"/>
      <c r="F63" s="3"/>
      <c r="G63" s="3"/>
      <c r="H63" s="1"/>
      <c r="I63" s="1"/>
      <c r="J63" s="1"/>
      <c r="K63" s="1"/>
      <c r="L63" s="1"/>
      <c r="M63" s="1"/>
    </row>
    <row r="64" spans="1:13" ht="15.75" customHeight="1">
      <c r="A64" s="1"/>
      <c r="B64" s="1"/>
      <c r="C64" s="1"/>
      <c r="D64" s="3"/>
      <c r="E64" s="1"/>
      <c r="F64" s="3"/>
      <c r="G64" s="3"/>
      <c r="H64" s="1"/>
      <c r="I64" s="1"/>
      <c r="J64" s="1"/>
      <c r="K64" s="1"/>
      <c r="L64" s="1"/>
      <c r="M64" s="1"/>
    </row>
    <row r="65" spans="1:13" ht="15.75" customHeight="1">
      <c r="A65" s="1"/>
      <c r="B65" s="1"/>
      <c r="C65" s="1"/>
      <c r="D65" s="3"/>
      <c r="E65" s="1"/>
      <c r="F65" s="3"/>
      <c r="G65" s="3"/>
      <c r="H65" s="1"/>
      <c r="I65" s="1"/>
      <c r="J65" s="1"/>
      <c r="K65" s="1"/>
      <c r="L65" s="1"/>
      <c r="M65" s="1"/>
    </row>
    <row r="66" spans="1:13" ht="15.75" customHeight="1">
      <c r="A66" s="1"/>
      <c r="B66" s="1"/>
      <c r="C66" s="1"/>
      <c r="D66" s="3"/>
      <c r="E66" s="1"/>
      <c r="F66" s="3"/>
      <c r="G66" s="3"/>
      <c r="H66" s="1"/>
      <c r="I66" s="1"/>
      <c r="J66" s="1"/>
      <c r="K66" s="1"/>
      <c r="L66" s="1"/>
      <c r="M66" s="1"/>
    </row>
    <row r="67" spans="1:13" ht="15.75" customHeight="1">
      <c r="A67" s="1"/>
      <c r="B67" s="1"/>
      <c r="C67" s="1"/>
      <c r="D67" s="3"/>
      <c r="E67" s="1"/>
      <c r="F67" s="3"/>
      <c r="G67" s="3"/>
      <c r="H67" s="1"/>
      <c r="I67" s="1"/>
      <c r="J67" s="1"/>
      <c r="K67" s="1"/>
      <c r="L67" s="1"/>
      <c r="M67" s="1"/>
    </row>
    <row r="68" spans="1:13" ht="15.75" customHeight="1">
      <c r="A68" s="1"/>
      <c r="B68" s="1"/>
      <c r="C68" s="1"/>
      <c r="D68" s="3"/>
      <c r="E68" s="1"/>
      <c r="F68" s="3"/>
      <c r="G68" s="3"/>
      <c r="H68" s="1"/>
      <c r="I68" s="1"/>
      <c r="J68" s="1"/>
      <c r="K68" s="1"/>
      <c r="L68" s="1"/>
      <c r="M68" s="1"/>
    </row>
    <row r="69" spans="1:13" ht="15.75" customHeight="1">
      <c r="A69" s="1"/>
      <c r="B69" s="1"/>
      <c r="C69" s="1"/>
      <c r="D69" s="3"/>
      <c r="E69" s="1"/>
      <c r="F69" s="3"/>
      <c r="G69" s="3"/>
      <c r="H69" s="1"/>
      <c r="I69" s="1"/>
      <c r="J69" s="1"/>
      <c r="K69" s="1"/>
      <c r="L69" s="1"/>
      <c r="M69" s="1"/>
    </row>
    <row r="70" spans="1:13" ht="15.75" customHeight="1">
      <c r="A70" s="1"/>
      <c r="B70" s="1"/>
      <c r="C70" s="1"/>
      <c r="D70" s="3"/>
      <c r="E70" s="1"/>
      <c r="F70" s="3"/>
      <c r="G70" s="3"/>
      <c r="H70" s="1"/>
      <c r="I70" s="1"/>
      <c r="J70" s="1"/>
      <c r="K70" s="1"/>
      <c r="L70" s="1"/>
      <c r="M70" s="1"/>
    </row>
    <row r="71" spans="1:13" ht="15.75" customHeight="1">
      <c r="A71" s="1"/>
      <c r="B71" s="1"/>
      <c r="C71" s="1"/>
      <c r="D71" s="3"/>
      <c r="E71" s="1"/>
      <c r="F71" s="3"/>
      <c r="G71" s="3"/>
      <c r="H71" s="1"/>
      <c r="I71" s="1"/>
      <c r="J71" s="1"/>
      <c r="K71" s="1"/>
      <c r="L71" s="1"/>
      <c r="M71" s="1"/>
    </row>
    <row r="72" spans="1:13" ht="15.75" customHeight="1">
      <c r="A72" s="1"/>
      <c r="B72" s="1"/>
      <c r="C72" s="1"/>
      <c r="D72" s="3"/>
      <c r="E72" s="1"/>
      <c r="F72" s="3"/>
      <c r="G72" s="3"/>
      <c r="H72" s="1"/>
      <c r="I72" s="1"/>
      <c r="J72" s="1"/>
      <c r="K72" s="1"/>
      <c r="L72" s="1"/>
      <c r="M72" s="1"/>
    </row>
    <row r="73" spans="1:13" ht="15.75" customHeight="1">
      <c r="A73" s="1"/>
      <c r="B73" s="1"/>
      <c r="C73" s="1"/>
      <c r="D73" s="3"/>
      <c r="E73" s="1"/>
      <c r="F73" s="3"/>
      <c r="G73" s="3"/>
      <c r="H73" s="1"/>
      <c r="I73" s="1"/>
      <c r="J73" s="1"/>
      <c r="K73" s="1"/>
      <c r="L73" s="1"/>
      <c r="M73" s="1"/>
    </row>
    <row r="74" spans="1:13" ht="15.75" customHeight="1">
      <c r="A74" s="1"/>
      <c r="B74" s="1"/>
      <c r="C74" s="1"/>
      <c r="D74" s="3"/>
      <c r="E74" s="1"/>
      <c r="F74" s="3"/>
      <c r="G74" s="3"/>
      <c r="H74" s="1"/>
      <c r="I74" s="1"/>
      <c r="J74" s="1"/>
      <c r="K74" s="1"/>
      <c r="L74" s="1"/>
      <c r="M74" s="1"/>
    </row>
    <row r="75" spans="1:13" ht="15.75" customHeight="1">
      <c r="A75" s="1"/>
      <c r="B75" s="1"/>
      <c r="C75" s="1"/>
      <c r="D75" s="3"/>
      <c r="E75" s="1"/>
      <c r="F75" s="3"/>
      <c r="G75" s="3"/>
      <c r="H75" s="1"/>
      <c r="I75" s="1"/>
      <c r="J75" s="1"/>
      <c r="K75" s="1"/>
      <c r="L75" s="1"/>
      <c r="M75" s="1"/>
    </row>
    <row r="76" spans="1:13" ht="15.75" customHeight="1">
      <c r="A76" s="1"/>
      <c r="B76" s="1"/>
      <c r="C76" s="1"/>
      <c r="D76" s="3"/>
      <c r="E76" s="1"/>
      <c r="F76" s="3"/>
      <c r="G76" s="3"/>
      <c r="H76" s="1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3"/>
      <c r="E77" s="1"/>
      <c r="F77" s="3"/>
      <c r="G77" s="3"/>
      <c r="H77" s="1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3"/>
      <c r="E78" s="1"/>
      <c r="F78" s="3"/>
      <c r="G78" s="3"/>
      <c r="H78" s="1"/>
      <c r="I78" s="1"/>
      <c r="J78" s="1"/>
      <c r="K78" s="1"/>
      <c r="L78" s="1"/>
      <c r="M78" s="1"/>
    </row>
    <row r="79" spans="1:13" ht="15.75" customHeight="1">
      <c r="A79" s="1"/>
      <c r="B79" s="1"/>
      <c r="C79" s="1"/>
      <c r="D79" s="3"/>
      <c r="E79" s="1"/>
      <c r="F79" s="3"/>
      <c r="G79" s="3"/>
      <c r="H79" s="1"/>
      <c r="I79" s="1"/>
      <c r="J79" s="1"/>
      <c r="K79" s="1"/>
      <c r="L79" s="1"/>
      <c r="M79" s="1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/>
    <row r="229" spans="1:13" ht="15.75" customHeight="1"/>
    <row r="230" spans="1:13" ht="15.75" customHeight="1"/>
    <row r="231" spans="1:13" ht="15.75" customHeight="1"/>
    <row r="232" spans="1:13" ht="15.75" customHeight="1"/>
    <row r="233" spans="1:13" ht="15.75" customHeight="1"/>
    <row r="234" spans="1:13" ht="15.75" customHeight="1"/>
    <row r="235" spans="1:13" ht="15.75" customHeight="1"/>
    <row r="236" spans="1:13" ht="15.75" customHeight="1"/>
    <row r="237" spans="1:13" ht="15.75" customHeight="1"/>
    <row r="238" spans="1:13" ht="15.75" customHeight="1"/>
    <row r="239" spans="1:13" ht="15.75" customHeight="1"/>
    <row r="240" spans="1:1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sortState ref="B5:F32">
    <sortCondition ref="B5:B32"/>
  </sortState>
  <mergeCells count="5">
    <mergeCell ref="C2:E2"/>
    <mergeCell ref="B35:F35"/>
    <mergeCell ref="C33:D33"/>
    <mergeCell ref="B3:F3"/>
    <mergeCell ref="C1:E1"/>
  </mergeCells>
  <pageMargins left="0.7" right="0.7" top="0.75" bottom="0.75" header="0" footer="0"/>
  <pageSetup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1"/>
  <sheetViews>
    <sheetView showGridLines="0" workbookViewId="0">
      <pane ySplit="5" topLeftCell="A6" activePane="bottomLeft" state="frozen"/>
      <selection pane="bottomLeft" activeCell="A26" sqref="A26:XFD57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9" t="s">
        <v>0</v>
      </c>
      <c r="D1" s="19"/>
      <c r="E1" s="19"/>
      <c r="F1" s="4"/>
      <c r="G1" s="4"/>
      <c r="H1" s="4"/>
    </row>
    <row r="2" spans="1:26" ht="15" customHeight="1">
      <c r="C2" s="123" t="s">
        <v>100</v>
      </c>
      <c r="D2" s="124"/>
      <c r="E2" s="124"/>
      <c r="F2" s="124"/>
      <c r="G2" s="130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2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1">
        <v>1169025</v>
      </c>
    </row>
    <row r="11" spans="1:26" ht="15" customHeight="1">
      <c r="G11" s="23" t="s">
        <v>19</v>
      </c>
    </row>
    <row r="12" spans="1:26" ht="15.75" customHeight="1">
      <c r="J12" s="20" t="s">
        <v>18</v>
      </c>
    </row>
    <row r="13" spans="1:26" ht="15.75" customHeight="1" thickBot="1">
      <c r="J13" s="21">
        <v>7268147</v>
      </c>
    </row>
    <row r="14" spans="1:26" ht="15.75" customHeight="1" thickBot="1">
      <c r="A14" s="24"/>
      <c r="B14" s="25" t="s">
        <v>31</v>
      </c>
      <c r="C14" s="25"/>
      <c r="D14" s="25"/>
      <c r="E14" s="26">
        <f>+J13+H10</f>
        <v>8437172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.75" customHeight="1">
      <c r="H15" s="21">
        <v>2093999</v>
      </c>
      <c r="J15" s="21">
        <v>6063579</v>
      </c>
      <c r="K15" s="4" t="s">
        <v>20</v>
      </c>
      <c r="M15" s="7"/>
      <c r="R15" s="4"/>
    </row>
    <row r="16" spans="1:26" ht="15.75" customHeight="1">
      <c r="G16" s="23" t="s">
        <v>19</v>
      </c>
      <c r="K16" s="40">
        <v>44839</v>
      </c>
      <c r="M16" s="12"/>
      <c r="P16" s="23"/>
      <c r="Q16" s="23"/>
      <c r="R16" s="4"/>
      <c r="S16" s="4"/>
      <c r="T16" s="4"/>
      <c r="U16" s="4"/>
      <c r="V16" s="4"/>
    </row>
    <row r="17" spans="1:26" ht="15.75" customHeight="1">
      <c r="A17" s="4" t="s">
        <v>21</v>
      </c>
      <c r="H17" s="39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8">
        <v>44831</v>
      </c>
      <c r="B18" s="29">
        <v>400000</v>
      </c>
      <c r="L18" s="4"/>
      <c r="M18" s="12"/>
      <c r="P18" s="30"/>
      <c r="Q18" s="4"/>
      <c r="R18" s="4"/>
      <c r="S18" s="4"/>
      <c r="T18" s="4"/>
      <c r="U18" s="4"/>
      <c r="V18" s="4"/>
    </row>
    <row r="19" spans="1:26" ht="15.75" customHeight="1">
      <c r="A19" s="28">
        <v>44833</v>
      </c>
      <c r="B19" s="29">
        <v>200000</v>
      </c>
      <c r="I19" s="12">
        <f>+H15+J15</f>
        <v>8157578</v>
      </c>
      <c r="P19" s="30"/>
      <c r="Q19" s="4"/>
      <c r="R19" s="4"/>
      <c r="S19" s="4"/>
      <c r="T19" s="4"/>
      <c r="U19" s="4"/>
      <c r="V19" s="4"/>
    </row>
    <row r="20" spans="1:26" ht="15.75" customHeight="1">
      <c r="A20" s="28">
        <v>44834</v>
      </c>
      <c r="B20" s="29">
        <v>200000</v>
      </c>
      <c r="N20" s="4"/>
      <c r="O20" s="12"/>
      <c r="P20" s="30"/>
      <c r="Q20" s="4"/>
      <c r="R20" s="4"/>
      <c r="S20" s="4"/>
      <c r="T20" s="4"/>
      <c r="U20" s="4"/>
      <c r="V20" s="4"/>
    </row>
    <row r="21" spans="1:26" ht="15.75" customHeight="1">
      <c r="A21" s="28">
        <v>44839</v>
      </c>
      <c r="B21" s="31">
        <v>360120</v>
      </c>
      <c r="N21" s="4"/>
      <c r="O21" s="12"/>
      <c r="P21" s="30"/>
      <c r="Q21" s="4"/>
      <c r="R21" s="4"/>
      <c r="S21" s="4"/>
      <c r="T21" s="4"/>
      <c r="U21" s="4"/>
      <c r="V21" s="4"/>
    </row>
    <row r="22" spans="1:26" ht="15.75" customHeight="1" thickBot="1">
      <c r="A22" s="28"/>
      <c r="B22" s="32">
        <f>+B21+B18</f>
        <v>760120</v>
      </c>
      <c r="N22" s="4"/>
      <c r="O22" s="12"/>
      <c r="P22" s="30"/>
      <c r="Q22" s="4"/>
      <c r="R22" s="1"/>
      <c r="S22" s="4"/>
      <c r="T22" s="4"/>
      <c r="U22" s="4"/>
      <c r="V22" s="4"/>
    </row>
    <row r="23" spans="1:26" ht="15.75" customHeight="1" thickBot="1">
      <c r="A23" s="68" t="s">
        <v>72</v>
      </c>
      <c r="B23" s="25"/>
      <c r="C23" s="25"/>
      <c r="D23" s="25"/>
      <c r="E23" s="26">
        <f>+J15+H15</f>
        <v>8157578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J24" s="4" t="s">
        <v>20</v>
      </c>
      <c r="N24" s="4"/>
      <c r="O24" s="12"/>
      <c r="P24" s="30"/>
      <c r="Q24" s="4"/>
      <c r="R24" s="4"/>
      <c r="S24" s="4"/>
      <c r="T24" s="4"/>
      <c r="U24" s="4"/>
      <c r="V24" s="4"/>
    </row>
    <row r="25" spans="1:26" ht="15.75" customHeight="1">
      <c r="G25" s="21">
        <v>226150</v>
      </c>
      <c r="J25" s="21">
        <v>6063579</v>
      </c>
      <c r="K25" s="4"/>
      <c r="L25" s="7"/>
      <c r="N25" s="4"/>
      <c r="O25" s="12"/>
      <c r="P25" s="30"/>
      <c r="Q25" s="4"/>
      <c r="R25" s="4"/>
      <c r="S25" s="4"/>
      <c r="T25" s="4"/>
      <c r="U25" s="4"/>
      <c r="V25" s="4"/>
    </row>
    <row r="26" spans="1:26" ht="15.75" customHeight="1">
      <c r="F26" s="23" t="s">
        <v>19</v>
      </c>
      <c r="K26" s="40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9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68" t="s">
        <v>72</v>
      </c>
      <c r="B29" s="25"/>
      <c r="C29" s="25"/>
      <c r="D29" s="25"/>
      <c r="E29" s="26">
        <f>+G25+J25</f>
        <v>6289729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21">
        <v>643704</v>
      </c>
      <c r="J31" s="60">
        <v>6063579</v>
      </c>
      <c r="K31" s="61"/>
      <c r="L31" s="62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3" t="s">
        <v>19</v>
      </c>
      <c r="J32" s="63"/>
      <c r="K32" s="64">
        <v>44839</v>
      </c>
      <c r="L32" s="59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9">
        <v>44922</v>
      </c>
      <c r="J33" s="63"/>
      <c r="K33" s="61" t="s">
        <v>62</v>
      </c>
      <c r="L33" s="59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65">
        <f>+G31+J31</f>
        <v>6707283</v>
      </c>
    </row>
    <row r="35" spans="1:26" ht="15.75" customHeight="1">
      <c r="I35" s="66" t="s">
        <v>63</v>
      </c>
    </row>
    <row r="36" spans="1:26" ht="15.75" customHeight="1" thickBot="1">
      <c r="H36" s="66" t="s">
        <v>64</v>
      </c>
    </row>
    <row r="37" spans="1:26" ht="15.75" customHeight="1" thickBot="1">
      <c r="A37" s="68" t="s">
        <v>72</v>
      </c>
      <c r="B37" s="25"/>
      <c r="C37" s="25"/>
      <c r="D37" s="25"/>
      <c r="E37" s="67">
        <f>+I34-1100000</f>
        <v>5607283</v>
      </c>
      <c r="F37" s="27"/>
      <c r="G37" s="27"/>
      <c r="H37" s="25"/>
      <c r="I37" s="27" t="s">
        <v>65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H38" s="21">
        <v>256425</v>
      </c>
      <c r="K38" s="60">
        <v>6063579</v>
      </c>
      <c r="L38" s="61"/>
      <c r="M38" s="62"/>
    </row>
    <row r="39" spans="1:26" ht="15.75" customHeight="1">
      <c r="G39" s="23" t="s">
        <v>19</v>
      </c>
      <c r="K39" s="63"/>
      <c r="L39" s="64">
        <v>44839</v>
      </c>
      <c r="M39" s="59"/>
    </row>
    <row r="40" spans="1:26" ht="15.75" customHeight="1">
      <c r="H40" s="39">
        <v>44957</v>
      </c>
      <c r="K40" s="63"/>
      <c r="L40" s="61" t="s">
        <v>62</v>
      </c>
      <c r="M40" s="59"/>
    </row>
    <row r="41" spans="1:26" ht="15.75" customHeight="1">
      <c r="J41" s="65">
        <f>+H38+K38</f>
        <v>6320004</v>
      </c>
    </row>
    <row r="42" spans="1:26" ht="15.75" customHeight="1">
      <c r="J42" s="66" t="s">
        <v>63</v>
      </c>
    </row>
    <row r="43" spans="1:26" ht="15.75" customHeight="1">
      <c r="I43" s="72" t="s">
        <v>64</v>
      </c>
      <c r="J43" s="72"/>
      <c r="K43" s="72"/>
      <c r="L43" s="72"/>
      <c r="M43" s="72"/>
    </row>
    <row r="44" spans="1:26" ht="15.75" customHeight="1" thickBot="1">
      <c r="I44" s="72"/>
      <c r="J44" s="72"/>
      <c r="K44" s="72"/>
      <c r="L44" s="72"/>
      <c r="M44" s="72"/>
    </row>
    <row r="45" spans="1:26" ht="15.75" customHeight="1" thickBot="1">
      <c r="A45" s="68" t="s">
        <v>72</v>
      </c>
      <c r="B45" s="25"/>
      <c r="C45" s="25"/>
      <c r="D45" s="25"/>
      <c r="E45" s="67">
        <f>+J41</f>
        <v>6320004</v>
      </c>
      <c r="F45" s="27"/>
      <c r="G45" s="27"/>
      <c r="H45" s="25"/>
      <c r="I45" s="27" t="s">
        <v>65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H46" s="21">
        <v>749655</v>
      </c>
      <c r="K46" s="60">
        <v>4063579</v>
      </c>
      <c r="L46" s="61"/>
      <c r="M46" s="62"/>
    </row>
    <row r="47" spans="1:26" ht="15.75" customHeight="1">
      <c r="H47" s="23" t="s">
        <v>19</v>
      </c>
      <c r="K47" s="63"/>
      <c r="L47" s="64"/>
      <c r="M47" s="59"/>
    </row>
    <row r="48" spans="1:26" ht="15.75" customHeight="1">
      <c r="I48" s="39">
        <v>44985</v>
      </c>
      <c r="K48" s="63"/>
      <c r="L48" s="61"/>
      <c r="M48" s="59"/>
    </row>
    <row r="49" spans="1:26" ht="15.75" customHeight="1">
      <c r="J49" s="89">
        <f>+H46+K46</f>
        <v>4813234</v>
      </c>
    </row>
    <row r="50" spans="1:26" ht="15.75" customHeight="1">
      <c r="J50" s="66" t="s">
        <v>63</v>
      </c>
    </row>
    <row r="51" spans="1:26" ht="16.5" customHeight="1" thickBot="1"/>
    <row r="52" spans="1:26" ht="15.75" customHeight="1" thickBot="1">
      <c r="A52" s="68" t="s">
        <v>72</v>
      </c>
      <c r="B52" s="25"/>
      <c r="C52" s="25"/>
      <c r="D52" s="25"/>
      <c r="E52" s="67">
        <f>+J48</f>
        <v>0</v>
      </c>
      <c r="F52" s="27"/>
      <c r="G52" s="27"/>
      <c r="H52" s="25"/>
      <c r="I52" s="27" t="s">
        <v>65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E53" s="108" t="s">
        <v>19</v>
      </c>
      <c r="H53" s="21">
        <v>461914</v>
      </c>
      <c r="K53" s="106">
        <f>4063579-400000</f>
        <v>3663579</v>
      </c>
      <c r="L53" s="107" t="s">
        <v>96</v>
      </c>
      <c r="M53" s="62"/>
    </row>
    <row r="54" spans="1:26" ht="15.75" customHeight="1">
      <c r="K54" s="63"/>
      <c r="L54" s="64"/>
      <c r="M54" s="59"/>
    </row>
    <row r="55" spans="1:26" ht="15.75" customHeight="1">
      <c r="I55" s="39">
        <v>45013</v>
      </c>
      <c r="K55" s="63"/>
      <c r="L55" s="61"/>
      <c r="M55" s="59"/>
    </row>
    <row r="56" spans="1:26" ht="15.75" customHeight="1">
      <c r="J56" s="89">
        <f>+H53+K53</f>
        <v>4125493</v>
      </c>
    </row>
    <row r="57" spans="1:26" ht="15.75" customHeight="1" thickBot="1">
      <c r="J57" s="66" t="s">
        <v>63</v>
      </c>
    </row>
    <row r="58" spans="1:26" ht="15.75" customHeight="1" thickBot="1">
      <c r="A58" s="68" t="s">
        <v>72</v>
      </c>
      <c r="B58" s="25"/>
      <c r="C58" s="105">
        <f>+J56</f>
        <v>4125493</v>
      </c>
      <c r="D58" s="25"/>
      <c r="E58" s="67">
        <f>+J54</f>
        <v>0</v>
      </c>
      <c r="F58" s="27"/>
      <c r="G58" s="27"/>
      <c r="H58" s="25"/>
      <c r="I58" s="27" t="s">
        <v>65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E59" s="108" t="s">
        <v>19</v>
      </c>
      <c r="H59" s="21">
        <v>78825</v>
      </c>
      <c r="K59" s="106">
        <f>4063579-400000-400000</f>
        <v>3263579</v>
      </c>
      <c r="L59" s="107" t="s">
        <v>96</v>
      </c>
      <c r="M59" s="62"/>
    </row>
    <row r="60" spans="1:26" ht="15.75" customHeight="1">
      <c r="K60" s="63"/>
      <c r="L60" s="64"/>
      <c r="M60" s="59"/>
    </row>
    <row r="61" spans="1:26" ht="15.75" customHeight="1">
      <c r="I61" s="39">
        <v>45046</v>
      </c>
      <c r="K61" s="63"/>
      <c r="L61" s="61"/>
      <c r="M61" s="59"/>
    </row>
    <row r="62" spans="1:26" ht="15.75" customHeight="1">
      <c r="J62" s="89">
        <f>+H59+K59</f>
        <v>3342404</v>
      </c>
    </row>
    <row r="63" spans="1:26" ht="15.75" customHeight="1" thickBot="1">
      <c r="J63" s="66" t="s">
        <v>63</v>
      </c>
    </row>
    <row r="64" spans="1:26" ht="15.75" customHeight="1" thickBot="1">
      <c r="A64" s="68" t="s">
        <v>72</v>
      </c>
      <c r="B64" s="25"/>
      <c r="C64" s="105">
        <f>+J62</f>
        <v>3342404</v>
      </c>
      <c r="D64" s="25"/>
      <c r="E64" s="67">
        <f>+J60</f>
        <v>0</v>
      </c>
      <c r="F64" s="27"/>
      <c r="G64" s="27"/>
      <c r="H64" s="25"/>
      <c r="I64" s="27" t="s">
        <v>65</v>
      </c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1:11" ht="15.75" customHeight="1"/>
    <row r="66" spans="11:11" ht="15.75" customHeight="1"/>
    <row r="67" spans="11:11" ht="15.75" customHeight="1">
      <c r="K67" s="73"/>
    </row>
    <row r="68" spans="11:11" ht="15.75" customHeight="1">
      <c r="K68" s="122"/>
    </row>
    <row r="69" spans="11:11" ht="15.75" customHeight="1"/>
    <row r="70" spans="11:11" ht="15.75" customHeight="1">
      <c r="K70" s="122"/>
    </row>
    <row r="71" spans="11:11" ht="15.75" customHeight="1"/>
    <row r="72" spans="11:11" ht="15.75" customHeight="1"/>
    <row r="73" spans="11:11" ht="15.75" customHeight="1"/>
    <row r="74" spans="11:11" ht="15.75" customHeight="1"/>
    <row r="75" spans="11:11" ht="15.75" customHeight="1"/>
    <row r="76" spans="11:11" ht="15.75" customHeight="1"/>
    <row r="77" spans="11:11" ht="15.75" customHeight="1"/>
    <row r="78" spans="11:11" ht="15.75" customHeight="1"/>
    <row r="79" spans="11:11" ht="15.75" customHeight="1"/>
    <row r="80" spans="11:1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">
    <mergeCell ref="C2:G2"/>
  </mergeCells>
  <pageMargins left="0.7" right="0.7" top="0.75" bottom="0.75" header="0" footer="0"/>
  <pageSetup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2"/>
  <sheetViews>
    <sheetView showGridLines="0" workbookViewId="0">
      <selection activeCell="F20" sqref="A1:F20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45" t="s">
        <v>100</v>
      </c>
      <c r="D2" s="124"/>
      <c r="E2" s="13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3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74" t="s">
        <v>7</v>
      </c>
      <c r="B7" s="75" t="s">
        <v>23</v>
      </c>
      <c r="C7" s="75" t="s">
        <v>24</v>
      </c>
      <c r="D7" s="75" t="s">
        <v>25</v>
      </c>
      <c r="E7" s="75" t="s">
        <v>9</v>
      </c>
      <c r="F7" s="76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77">
        <v>45026</v>
      </c>
      <c r="B8" s="78"/>
      <c r="C8" s="79" t="s">
        <v>114</v>
      </c>
      <c r="D8" s="80"/>
      <c r="E8" s="118">
        <v>140000</v>
      </c>
      <c r="F8" s="81" t="s">
        <v>113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26">
      <c r="A9" s="49">
        <v>45026</v>
      </c>
      <c r="B9" s="147" t="s">
        <v>85</v>
      </c>
      <c r="C9" s="146" t="s">
        <v>115</v>
      </c>
      <c r="D9" s="146" t="s">
        <v>132</v>
      </c>
      <c r="E9" s="110">
        <v>3300000</v>
      </c>
      <c r="F9" s="50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26" s="117" customFormat="1">
      <c r="A10" s="49">
        <v>45028</v>
      </c>
      <c r="B10" s="147"/>
      <c r="C10" s="146"/>
      <c r="D10" s="146"/>
      <c r="E10" s="110">
        <v>3300000</v>
      </c>
      <c r="F10" s="50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26" s="117" customFormat="1">
      <c r="A11" s="49">
        <v>45029</v>
      </c>
      <c r="B11" s="48"/>
      <c r="C11" s="47" t="s">
        <v>114</v>
      </c>
      <c r="D11" s="57"/>
      <c r="E11" s="110">
        <v>140000</v>
      </c>
      <c r="F11" s="50" t="s">
        <v>113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26" s="117" customFormat="1">
      <c r="A12" s="49">
        <v>45030</v>
      </c>
      <c r="B12" s="48" t="s">
        <v>38</v>
      </c>
      <c r="C12" s="57" t="s">
        <v>128</v>
      </c>
      <c r="D12" s="57" t="s">
        <v>129</v>
      </c>
      <c r="E12" s="110">
        <v>35287</v>
      </c>
      <c r="F12" s="50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26" ht="30">
      <c r="A13" s="49">
        <v>45030</v>
      </c>
      <c r="B13" s="48" t="s">
        <v>118</v>
      </c>
      <c r="C13" s="47" t="s">
        <v>116</v>
      </c>
      <c r="D13" s="57"/>
      <c r="E13" s="110">
        <v>52620</v>
      </c>
      <c r="F13" s="119" t="s">
        <v>117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26">
      <c r="A14" s="120" t="s">
        <v>119</v>
      </c>
      <c r="B14" s="48" t="s">
        <v>39</v>
      </c>
      <c r="C14" s="57" t="s">
        <v>130</v>
      </c>
      <c r="D14" s="57" t="s">
        <v>131</v>
      </c>
      <c r="E14" s="110">
        <v>75300</v>
      </c>
      <c r="F14" s="50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26">
      <c r="A15" s="49">
        <v>45034</v>
      </c>
      <c r="B15" s="48" t="s">
        <v>122</v>
      </c>
      <c r="C15" s="57" t="s">
        <v>125</v>
      </c>
      <c r="D15" s="57" t="s">
        <v>123</v>
      </c>
      <c r="E15" s="110">
        <v>124460</v>
      </c>
      <c r="F15" s="50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26">
      <c r="A16" s="114">
        <v>45035</v>
      </c>
      <c r="B16" s="121" t="s">
        <v>122</v>
      </c>
      <c r="C16" s="112" t="s">
        <v>126</v>
      </c>
      <c r="D16" s="112" t="s">
        <v>124</v>
      </c>
      <c r="E16" s="115">
        <v>103722</v>
      </c>
      <c r="F16" s="116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ht="15.75" thickBot="1">
      <c r="A17" s="82">
        <v>45040</v>
      </c>
      <c r="B17" s="83" t="s">
        <v>127</v>
      </c>
      <c r="C17" s="84" t="s">
        <v>121</v>
      </c>
      <c r="D17" s="84"/>
      <c r="E17" s="111">
        <v>9200</v>
      </c>
      <c r="F17" s="85" t="s">
        <v>120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ht="15.75" customHeight="1">
      <c r="A18" s="34"/>
      <c r="B18" s="34"/>
      <c r="C18" s="56" t="s">
        <v>27</v>
      </c>
      <c r="D18" s="86"/>
      <c r="E18" s="35">
        <f>SUM(E8:E17)</f>
        <v>7280589</v>
      </c>
      <c r="F18" s="3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3"/>
      <c r="H25" s="37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1"/>
      <c r="H26" s="3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F27" s="1"/>
      <c r="G27" s="1"/>
      <c r="H27" s="3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G28" s="1"/>
      <c r="H28" s="3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/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4">
    <mergeCell ref="C2:E2"/>
    <mergeCell ref="C9:C10"/>
    <mergeCell ref="B9:B10"/>
    <mergeCell ref="D9:D10"/>
  </mergeCells>
  <pageMargins left="0.7" right="0.7" top="0.75" bottom="0.75" header="0" footer="0"/>
  <pageSetup scale="8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H1:H1000"/>
  <sheetViews>
    <sheetView topLeftCell="A87" workbookViewId="0">
      <selection activeCell="W105" sqref="A1:W105"/>
    </sheetView>
  </sheetViews>
  <sheetFormatPr baseColWidth="10" defaultColWidth="14.42578125" defaultRowHeight="15" customHeight="1"/>
  <cols>
    <col min="1" max="26" width="10.7109375" customWidth="1"/>
  </cols>
  <sheetData>
    <row r="1" spans="8:8" ht="15" customHeight="1">
      <c r="H1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scale="5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9" t="s">
        <v>0</v>
      </c>
      <c r="D1" s="19"/>
      <c r="E1" s="4"/>
      <c r="F1" s="13"/>
      <c r="G1" s="13"/>
    </row>
    <row r="2" spans="1:7" ht="18.75" customHeight="1">
      <c r="C2" s="148" t="s">
        <v>5</v>
      </c>
      <c r="D2" s="124"/>
      <c r="E2" s="124"/>
      <c r="F2" s="124"/>
      <c r="G2" s="130"/>
    </row>
    <row r="10" spans="1:7">
      <c r="A10" s="4" t="s">
        <v>28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29</v>
      </c>
    </row>
    <row r="57" spans="1:1" ht="15.75" customHeight="1">
      <c r="A57" s="38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30</v>
      </c>
    </row>
    <row r="94" spans="1:3" ht="15.75" customHeight="1">
      <c r="C94" s="38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</vt:lpstr>
      <vt:lpstr>Ingresos</vt:lpstr>
      <vt:lpstr>Comprobantes de Ingresos</vt:lpstr>
      <vt:lpstr>Gastos</vt:lpstr>
      <vt:lpstr>COMPROBANTES GTOS </vt:lpstr>
      <vt:lpstr>Comprobantes de Gastos08</vt:lpstr>
      <vt:lpstr>'Comprobantes de Ingresos'!Área_de_impresión</vt:lpstr>
      <vt:lpstr>'COMPROBANTES GTOS 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2023-08-28T14:40:52Z</cp:lastPrinted>
  <dcterms:created xsi:type="dcterms:W3CDTF">2022-08-25T12:17:22Z</dcterms:created>
  <dcterms:modified xsi:type="dcterms:W3CDTF">2023-08-28T14:42:59Z</dcterms:modified>
</cp:coreProperties>
</file>