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3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Hoja1" sheetId="7" r:id="rId4"/>
    <sheet name="Gastos" sheetId="5" r:id="rId5"/>
    <sheet name="COMPROBANTES GTOS " sheetId="4" r:id="rId6"/>
    <sheet name="Comprobantes de Gastos08" sheetId="6" state="hidden" r:id="rId7"/>
  </sheets>
  <definedNames>
    <definedName name="_xlnm._FilterDatabase" localSheetId="1" hidden="1">Ingresos!$B$4:$F$91</definedName>
    <definedName name="_xlnm.Print_Area" localSheetId="5">'COMPROBANTES GTOS '!$A$1:$S$137</definedName>
    <definedName name="_xlnm.Print_Area" localSheetId="4">Gastos!$A$1:$F$22</definedName>
    <definedName name="_xlnm.Print_Area" localSheetId="1">Ingresos!$A$1:$F$93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27" i="1" l="1"/>
  <c r="D19" i="1"/>
  <c r="J7" i="1"/>
  <c r="J87" i="3"/>
  <c r="K85" i="3"/>
  <c r="K79" i="3"/>
  <c r="J89" i="3"/>
  <c r="E84" i="3"/>
  <c r="E78" i="3"/>
  <c r="C84" i="3"/>
  <c r="E20" i="5"/>
  <c r="F89" i="2"/>
  <c r="F90" i="2"/>
  <c r="F87" i="2"/>
  <c r="F86" i="2"/>
  <c r="F88" i="2"/>
  <c r="E81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E9" i="1"/>
  <c r="K73" i="3"/>
  <c r="E72" i="3"/>
  <c r="J77" i="3"/>
  <c r="D18" i="1" l="1"/>
  <c r="J75" i="3"/>
  <c r="J81" i="3" l="1"/>
  <c r="D20" i="1"/>
  <c r="F20" i="1" s="1"/>
  <c r="F85" i="2" l="1"/>
  <c r="F84" i="2"/>
  <c r="F91" i="2" l="1"/>
  <c r="F92" i="2" s="1"/>
  <c r="H22" i="1" s="1"/>
  <c r="H23" i="1"/>
  <c r="J9" i="1" l="1"/>
  <c r="J11" i="1" l="1"/>
  <c r="E8" i="1" s="1"/>
  <c r="E10" i="1" l="1"/>
  <c r="E11" i="1" l="1"/>
  <c r="H24" i="1" l="1"/>
  <c r="H27" i="1" s="1"/>
</calcChain>
</file>

<file path=xl/sharedStrings.xml><?xml version="1.0" encoding="utf-8"?>
<sst xmlns="http://schemas.openxmlformats.org/spreadsheetml/2006/main" count="455" uniqueCount="188">
  <si>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</si>
  <si>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</si>
  <si>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</si>
  <si>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</si>
  <si>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</si>
  <si>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</si>
  <si>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</si>
  <si>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</si>
  <si>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</si>
  <si>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</si>
  <si>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</si>
  <si>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</si>
  <si>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</si>
  <si>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</si>
  <si>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</si>
  <si>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</si>
  <si>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</si>
  <si>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</si>
  <si>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</si>
  <si>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</si>
  <si>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</si>
  <si>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</si>
  <si>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</si>
  <si>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</si>
  <si>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</si>
  <si>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</si>
  <si>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</si>
  <si>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</si>
  <si>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</si>
  <si>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</si>
  <si>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</si>
  <si>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</si>
  <si>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</si>
  <si>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GTD</t>
  </si>
  <si>
    <t>CGE</t>
  </si>
  <si>
    <t>Marbella</t>
  </si>
  <si>
    <t>Turin</t>
  </si>
  <si>
    <t>Perugia</t>
  </si>
  <si>
    <t>Genova</t>
  </si>
  <si>
    <t>Coruña</t>
  </si>
  <si>
    <t>Ancona</t>
  </si>
  <si>
    <t>PUS</t>
  </si>
  <si>
    <t>Elba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</si>
  <si>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</si>
  <si>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</si>
  <si>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</si>
  <si>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</si>
  <si>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</si>
  <si>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</si>
  <si>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</si>
  <si>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</si>
  <si>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</si>
  <si>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</si>
  <si>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Certificados de Residencia</t>
  </si>
  <si>
    <t>SALDO Sgte mes</t>
  </si>
  <si>
    <t>RHM</t>
  </si>
  <si>
    <t>Mario Arroyo</t>
  </si>
  <si>
    <t>Pago deuda Claudia Solar /10</t>
  </si>
  <si>
    <t>Versep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</si>
  <si>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</si>
  <si>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</si>
  <si>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</si>
  <si>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</si>
  <si>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</si>
  <si>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</si>
  <si>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</si>
  <si>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</si>
  <si>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</si>
  <si>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Evaristo Molina Aaron Osorio</t>
  </si>
  <si>
    <t>Valencia</t>
  </si>
  <si>
    <t>concepto</t>
  </si>
  <si>
    <t>Seguridad del mes</t>
  </si>
  <si>
    <t>servicio de internet y telefonia caseta norte</t>
  </si>
  <si>
    <t>Consumo electricidad Caseta norte</t>
  </si>
  <si>
    <t>pago Directo Castello</t>
  </si>
  <si>
    <t xml:space="preserve">SALDO FINAL </t>
  </si>
  <si>
    <t xml:space="preserve">SALDO MES INICIAL </t>
  </si>
  <si>
    <t>Banco ESTADO</t>
  </si>
  <si>
    <t>inlcuye Traslado de dinero de Bco Estado</t>
  </si>
  <si>
    <t>Saldo Real en Bco estado</t>
  </si>
  <si>
    <t>Diferencia con los registros</t>
  </si>
  <si>
    <t>SALDO FINAL según rendiciones</t>
  </si>
  <si>
    <t>se sacaron y entregaron en efectivo</t>
  </si>
  <si>
    <t>pago Directo Etapa 9</t>
  </si>
  <si>
    <t>Pagos Recibidos por Transferencia Bco Estado</t>
  </si>
  <si>
    <t>Cilindro de gas</t>
  </si>
  <si>
    <t>AGOSTO 2023</t>
  </si>
  <si>
    <t>01-08-2023</t>
  </si>
  <si>
    <t>02-08-2023</t>
  </si>
  <si>
    <t>03-08-2023</t>
  </si>
  <si>
    <t>07-08-2023</t>
  </si>
  <si>
    <t>08-08-2023</t>
  </si>
  <si>
    <t>09-08-2023</t>
  </si>
  <si>
    <t>10-08-2023</t>
  </si>
  <si>
    <t>11-08-2023</t>
  </si>
  <si>
    <t>16-08-2023</t>
  </si>
  <si>
    <t>25-08-2023</t>
  </si>
  <si>
    <t>28-08-2023</t>
  </si>
  <si>
    <t>29-08-2023</t>
  </si>
  <si>
    <t>31-08-2023</t>
  </si>
  <si>
    <t>Transf. de Jose Antonio Munoz Garcia</t>
  </si>
  <si>
    <t>Transf. de EDGARD ADOLFO RIVAS RUZ</t>
  </si>
  <si>
    <t>Transf. de Leonardo Tomas Matias</t>
  </si>
  <si>
    <t>Transf. de Daniel Enrique Calderon Melen</t>
  </si>
  <si>
    <t>Transf. de CRISTIAN ADOLFO MAULEN OBREGO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</si>
  <si>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</si>
  <si>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</si>
  <si>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</si>
  <si>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</si>
  <si>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</si>
  <si>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BARROETA ANDRADE MAGDALENA DE</t>
  </si>
  <si>
    <t>Transf. de REYES TORRES EYLLEN VANESSA</t>
  </si>
  <si>
    <t>Transf. de CANAS ROMAN MARIA JOSE</t>
  </si>
  <si>
    <t>Transf. de Jacqueline Del Carmen Bustama</t>
  </si>
  <si>
    <t>Transf. de GINO ANGEL BENVENUTO AVILA</t>
  </si>
  <si>
    <t>Transf. de ROBERTO CARLOS ARAYA CONTRERA</t>
  </si>
  <si>
    <t>Transf. de Gonzalo Mauricio Espinoza Ver</t>
  </si>
  <si>
    <t>Transf. de LETICIA ALEJANDRA MORALES SAN</t>
  </si>
  <si>
    <t>Transf. de Roberto Alejandro Sepulveda M</t>
  </si>
  <si>
    <t>Transf. de Leonel Solar Ortiz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</si>
  <si>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</si>
  <si>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</si>
  <si>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</si>
  <si>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</si>
  <si>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SEPULVEDA MIRANDA NELSON IGNA</t>
  </si>
  <si>
    <t>Transf. de Nelson Ignacio Sepulveda Mira</t>
  </si>
  <si>
    <t>Transf. de  STEPHANIA ANDRROCHA</t>
  </si>
  <si>
    <t>Transf. de MIRANDA DASSORI CHRISTIAN RIC</t>
  </si>
  <si>
    <t>Transf. de  CAMILO ANDRES ARANCIBIA</t>
  </si>
  <si>
    <t>Transf. de Nadia Alexandra Villanueva Ga</t>
  </si>
  <si>
    <t>Transf. de NAVARRETE QUEZADA INGRID DEL</t>
  </si>
  <si>
    <t>Transf. de Maria Elena Barra</t>
  </si>
  <si>
    <t>Transf. de JOSE ALEJANDRO CATALDO GUERRE</t>
  </si>
  <si>
    <t>Transf. de  XIMENA DE LAS NUNEZ</t>
  </si>
  <si>
    <t>Transf. de MARIA VARGAS MELLA</t>
  </si>
  <si>
    <t>Transf. de Francisco Antonio Celis Avile</t>
  </si>
  <si>
    <t>Transf. de SANCHEZ PALMA MARIA CELESTE</t>
  </si>
  <si>
    <t>Transf. de PAREDES ROJAS GUILLERMO ANTON</t>
  </si>
  <si>
    <t>Transf. de GUAJARDO AYALA NATALIE CRISTI</t>
  </si>
  <si>
    <t>Transf. de VIVERO LEAL MERY DEL CARMEN</t>
  </si>
  <si>
    <t>Transf. de  VANESSA DE LOSBUSTOS</t>
  </si>
  <si>
    <t>Transf. de CARMEN GLORIA FIGUEROA DOMIC</t>
  </si>
  <si>
    <t>Transf. de Elba Judith Pailamilla Nunez</t>
  </si>
  <si>
    <t>Transf. de MARIA VERONICA ILLANES GODOMA</t>
  </si>
  <si>
    <t>Transf. de  MARIA JOSE    NUNEZ</t>
  </si>
  <si>
    <t>Transf. de  MARJORIE      CORTES</t>
  </si>
  <si>
    <t>Transf. de JOFRE SALAZAR FABIOLA STEPHAN</t>
  </si>
  <si>
    <t>Transf. de MARCELA SOLEDAD FRIAS ALVARAD</t>
  </si>
  <si>
    <t>Transf. de  BARBARA PAOLA OLIVARES</t>
  </si>
  <si>
    <t>Transf. de LIZBETH NATALIA SAAVEDRA GONZ</t>
  </si>
  <si>
    <t>Transf. de GOMEZ BAEZ TULIO FERNANDO</t>
  </si>
  <si>
    <t>Transf. de Genesis Maria Natalia Calbul</t>
  </si>
  <si>
    <t>Transf. de TRANSPORTES JOSE ANTONIO DEL</t>
  </si>
  <si>
    <t>Transf. de Carolina De Los Angeles Vilch</t>
  </si>
  <si>
    <t>Transf. de BARRA TORO JESUS ALBERTO</t>
  </si>
  <si>
    <t>Transf. de  ALEJANDRO ANDRDIAZ</t>
  </si>
  <si>
    <t>Transf. de LESLEY GABRIELA DEL CARMEN DU</t>
  </si>
  <si>
    <t>Transf. de JARPA AROCA ELIZABETH DEL CAR</t>
  </si>
  <si>
    <t>Transf. de JARA CHAVEZ JAVIER MAURICIO</t>
  </si>
  <si>
    <t>Transf. de LIZZI MORA BAEZA</t>
  </si>
  <si>
    <t>Transf. de HUMBERTO ALEJANDRO GUAJARDO A</t>
  </si>
  <si>
    <t>Transf. de Lilian Suarez Vargas</t>
  </si>
  <si>
    <t>Transf. de VICENTE NAHARRO JUAN ANTONIO</t>
  </si>
  <si>
    <t>Transf. de  EVA LILIANA   ASTUDILLO</t>
  </si>
  <si>
    <t>Dif de RHM</t>
  </si>
  <si>
    <t>Bacelona</t>
  </si>
  <si>
    <t>Vecino Nuevo</t>
  </si>
  <si>
    <t>Dif Ancona</t>
  </si>
  <si>
    <t>Dif Coruña</t>
  </si>
  <si>
    <t>Mantencion Generador</t>
  </si>
  <si>
    <t>Fidel Loyola</t>
  </si>
  <si>
    <t>Unisan</t>
  </si>
  <si>
    <t>Mantencion y limpieza de baños quimicos</t>
  </si>
  <si>
    <t>Javier J</t>
  </si>
  <si>
    <t>Colecta para Guardias</t>
  </si>
  <si>
    <t>Compra art de limpieza</t>
  </si>
  <si>
    <t>Leandra R</t>
  </si>
  <si>
    <t>Compra de Bencina para generador</t>
  </si>
  <si>
    <t>F-448</t>
  </si>
  <si>
    <t>sin boleta</t>
  </si>
  <si>
    <t>Voucher</t>
  </si>
  <si>
    <t>F-2153299</t>
  </si>
  <si>
    <t>F-372900-373502-3744013-374631</t>
  </si>
  <si>
    <t>F-377520243</t>
  </si>
  <si>
    <t>B-2839117</t>
  </si>
  <si>
    <t>s/BOLETA</t>
  </si>
  <si>
    <t>MONTO AHORRADO</t>
  </si>
  <si>
    <t>SE LOGRO AHORRAR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</si>
</sst>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176">
    <xf numFmtId="0" fontId="0" fillId="0" borderId="0" xfId="0"/>
    <xf numFmtId="0" fontId="8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8" fillId="0" borderId="5" xfId="0" applyFont="1" applyBorder="1"/>
    <xf numFmtId="0" fontId="11" fillId="2" borderId="1" xfId="0" applyFont="1" applyFill="1" applyBorder="1"/>
    <xf numFmtId="41" fontId="8" fillId="2" borderId="1" xfId="0" applyNumberFormat="1" applyFont="1" applyFill="1" applyBorder="1" applyAlignment="1">
      <alignment horizontal="center"/>
    </xf>
    <xf numFmtId="41" fontId="8" fillId="2" borderId="1" xfId="0" applyNumberFormat="1" applyFont="1" applyFill="1" applyBorder="1"/>
    <xf numFmtId="41" fontId="8" fillId="2" borderId="6" xfId="0" applyNumberFormat="1" applyFont="1" applyFill="1" applyBorder="1" applyAlignment="1">
      <alignment horizontal="center"/>
    </xf>
    <xf numFmtId="41" fontId="9" fillId="3" borderId="1" xfId="0" applyNumberFormat="1" applyFont="1" applyFill="1" applyBorder="1" applyAlignment="1">
      <alignment horizontal="center"/>
    </xf>
    <xf numFmtId="41" fontId="8" fillId="0" borderId="0" xfId="0" applyNumberFormat="1" applyFont="1"/>
    <xf numFmtId="49" fontId="12" fillId="2" borderId="1" xfId="0" applyNumberFormat="1" applyFont="1" applyFill="1" applyBorder="1"/>
    <xf numFmtId="166" fontId="8" fillId="2" borderId="1" xfId="0" applyNumberFormat="1" applyFont="1" applyFill="1" applyBorder="1"/>
    <xf numFmtId="166" fontId="9" fillId="4" borderId="1" xfId="0" applyNumberFormat="1" applyFont="1" applyFill="1" applyBorder="1"/>
    <xf numFmtId="6" fontId="8" fillId="2" borderId="1" xfId="0" applyNumberFormat="1" applyFont="1" applyFill="1" applyBorder="1"/>
    <xf numFmtId="6" fontId="9" fillId="4" borderId="7" xfId="0" applyNumberFormat="1" applyFont="1" applyFill="1" applyBorder="1"/>
    <xf numFmtId="49" fontId="9" fillId="2" borderId="1" xfId="0" applyNumberFormat="1" applyFont="1" applyFill="1" applyBorder="1"/>
    <xf numFmtId="0" fontId="13" fillId="0" borderId="0" xfId="0" applyFont="1"/>
    <xf numFmtId="41" fontId="9" fillId="3" borderId="1" xfId="0" applyNumberFormat="1" applyFont="1" applyFill="1" applyBorder="1"/>
    <xf numFmtId="41" fontId="9" fillId="0" borderId="0" xfId="0" applyNumberFormat="1" applyFont="1"/>
    <xf numFmtId="0" fontId="9" fillId="0" borderId="0" xfId="0" applyFont="1"/>
    <xf numFmtId="0" fontId="8" fillId="3" borderId="8" xfId="0" applyFont="1" applyFill="1" applyBorder="1"/>
    <xf numFmtId="0" fontId="9" fillId="3" borderId="9" xfId="0" applyFont="1" applyFill="1" applyBorder="1"/>
    <xf numFmtId="41" fontId="8" fillId="3" borderId="9" xfId="0" applyNumberFormat="1" applyFont="1" applyFill="1" applyBorder="1"/>
    <xf numFmtId="0" fontId="8" fillId="3" borderId="9" xfId="0" applyFont="1" applyFill="1" applyBorder="1"/>
    <xf numFmtId="165" fontId="8" fillId="0" borderId="0" xfId="0" applyNumberFormat="1" applyFont="1"/>
    <xf numFmtId="6" fontId="9" fillId="3" borderId="1" xfId="0" applyNumberFormat="1" applyFont="1" applyFill="1" applyBorder="1"/>
    <xf numFmtId="165" fontId="8" fillId="2" borderId="1" xfId="0" applyNumberFormat="1" applyFont="1" applyFill="1" applyBorder="1" applyAlignment="1">
      <alignment horizontal="left"/>
    </xf>
    <xf numFmtId="6" fontId="8" fillId="3" borderId="1" xfId="0" applyNumberFormat="1" applyFont="1" applyFill="1" applyBorder="1"/>
    <xf numFmtId="6" fontId="8" fillId="0" borderId="0" xfId="0" applyNumberFormat="1" applyFont="1"/>
    <xf numFmtId="0" fontId="9" fillId="5" borderId="1" xfId="0" applyFont="1" applyFill="1" applyBorder="1"/>
    <xf numFmtId="16" fontId="8" fillId="2" borderId="1" xfId="0" applyNumberFormat="1" applyFont="1" applyFill="1" applyBorder="1"/>
    <xf numFmtId="6" fontId="9" fillId="5" borderId="10" xfId="0" applyNumberFormat="1" applyFont="1" applyFill="1" applyBorder="1"/>
    <xf numFmtId="6" fontId="9" fillId="2" borderId="13" xfId="0" applyNumberFormat="1" applyFont="1" applyFill="1" applyBorder="1"/>
    <xf numFmtId="167" fontId="8" fillId="2" borderId="1" xfId="0" applyNumberFormat="1" applyFont="1" applyFill="1" applyBorder="1"/>
    <xf numFmtId="41" fontId="8" fillId="6" borderId="1" xfId="0" applyNumberFormat="1" applyFont="1" applyFill="1" applyBorder="1"/>
    <xf numFmtId="14" fontId="0" fillId="0" borderId="0" xfId="0" applyNumberFormat="1"/>
    <xf numFmtId="14" fontId="8" fillId="0" borderId="0" xfId="0" applyNumberFormat="1" applyFont="1"/>
    <xf numFmtId="0" fontId="8" fillId="2" borderId="4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165" fontId="8" fillId="0" borderId="15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7" fillId="0" borderId="0" xfId="0" applyFont="1"/>
    <xf numFmtId="0" fontId="9" fillId="4" borderId="17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1" fontId="8" fillId="8" borderId="0" xfId="0" applyNumberFormat="1" applyFont="1" applyFill="1"/>
    <xf numFmtId="41" fontId="9" fillId="9" borderId="1" xfId="0" applyNumberFormat="1" applyFont="1" applyFill="1" applyBorder="1"/>
    <xf numFmtId="0" fontId="8" fillId="8" borderId="0" xfId="0" applyFont="1" applyFill="1"/>
    <xf numFmtId="0" fontId="11" fillId="10" borderId="1" xfId="0" applyFont="1" applyFill="1" applyBorder="1"/>
    <xf numFmtId="0" fontId="0" fillId="8" borderId="0" xfId="0" applyFill="1"/>
    <xf numFmtId="14" fontId="8" fillId="8" borderId="0" xfId="0" applyNumberFormat="1" applyFont="1" applyFill="1"/>
    <xf numFmtId="41" fontId="15" fillId="7" borderId="0" xfId="0" applyNumberFormat="1" applyFont="1" applyFill="1"/>
    <xf numFmtId="0" fontId="6" fillId="0" borderId="0" xfId="0" applyFont="1"/>
    <xf numFmtId="41" fontId="15" fillId="3" borderId="9" xfId="1" applyFont="1" applyFill="1" applyBorder="1"/>
    <xf numFmtId="0" fontId="14" fillId="3" borderId="8" xfId="0" applyFont="1" applyFill="1" applyBorder="1"/>
    <xf numFmtId="49" fontId="9" fillId="2" borderId="2" xfId="0" applyNumberFormat="1" applyFont="1" applyFill="1" applyBorder="1"/>
    <xf numFmtId="0" fontId="10" fillId="0" borderId="3" xfId="0" applyFont="1" applyBorder="1"/>
    <xf numFmtId="0" fontId="19" fillId="0" borderId="0" xfId="0" applyFont="1"/>
    <xf numFmtId="41" fontId="0" fillId="0" borderId="0" xfId="0" applyNumberFormat="1"/>
    <xf numFmtId="0" fontId="9" fillId="5" borderId="19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10" fillId="8" borderId="12" xfId="0" applyFont="1" applyFill="1" applyBorder="1"/>
    <xf numFmtId="0" fontId="5" fillId="0" borderId="0" xfId="0" applyFont="1"/>
    <xf numFmtId="166" fontId="14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5" fillId="2" borderId="1" xfId="0" applyFont="1" applyFill="1" applyBorder="1" applyAlignment="1">
      <alignment horizontal="center"/>
    </xf>
    <xf numFmtId="0" fontId="15" fillId="2" borderId="22" xfId="0" applyFont="1" applyFill="1" applyBorder="1"/>
    <xf numFmtId="0" fontId="15" fillId="2" borderId="22" xfId="0" applyFont="1" applyFill="1" applyBorder="1" applyAlignment="1">
      <alignment horizontal="center"/>
    </xf>
    <xf numFmtId="164" fontId="15" fillId="2" borderId="22" xfId="0" applyNumberFormat="1" applyFont="1" applyFill="1" applyBorder="1"/>
    <xf numFmtId="0" fontId="14" fillId="3" borderId="1" xfId="0" applyFont="1" applyFill="1" applyBorder="1"/>
    <xf numFmtId="164" fontId="14" fillId="3" borderId="1" xfId="0" applyNumberFormat="1" applyFont="1" applyFill="1" applyBorder="1"/>
    <xf numFmtId="0" fontId="8" fillId="0" borderId="18" xfId="0" applyFont="1" applyBorder="1"/>
    <xf numFmtId="0" fontId="15" fillId="2" borderId="18" xfId="0" applyFont="1" applyFill="1" applyBorder="1"/>
    <xf numFmtId="0" fontId="0" fillId="0" borderId="18" xfId="0" applyBorder="1"/>
    <xf numFmtId="164" fontId="8" fillId="0" borderId="18" xfId="0" applyNumberFormat="1" applyFont="1" applyBorder="1"/>
    <xf numFmtId="41" fontId="8" fillId="2" borderId="23" xfId="0" applyNumberFormat="1" applyFont="1" applyFill="1" applyBorder="1" applyAlignment="1">
      <alignment horizontal="center"/>
    </xf>
    <xf numFmtId="6" fontId="0" fillId="0" borderId="0" xfId="0" applyNumberFormat="1"/>
    <xf numFmtId="0" fontId="4" fillId="0" borderId="0" xfId="0" applyFont="1"/>
    <xf numFmtId="6" fontId="0" fillId="0" borderId="23" xfId="0" applyNumberFormat="1" applyBorder="1"/>
    <xf numFmtId="41" fontId="9" fillId="3" borderId="9" xfId="0" applyNumberFormat="1" applyFont="1" applyFill="1" applyBorder="1"/>
    <xf numFmtId="41" fontId="15" fillId="9" borderId="1" xfId="0" applyNumberFormat="1" applyFont="1" applyFill="1" applyBorder="1"/>
    <xf numFmtId="0" fontId="15" fillId="8" borderId="0" xfId="0" applyFont="1" applyFill="1"/>
    <xf numFmtId="0" fontId="9" fillId="0" borderId="0" xfId="0" applyFont="1" applyAlignment="1">
      <alignment horizontal="left"/>
    </xf>
    <xf numFmtId="41" fontId="14" fillId="3" borderId="1" xfId="0" applyNumberFormat="1" applyFont="1" applyFill="1" applyBorder="1" applyAlignment="1">
      <alignment horizontal="center"/>
    </xf>
    <xf numFmtId="166" fontId="9" fillId="8" borderId="14" xfId="0" applyNumberFormat="1" applyFont="1" applyFill="1" applyBorder="1"/>
    <xf numFmtId="0" fontId="0" fillId="0" borderId="4" xfId="0" applyBorder="1"/>
    <xf numFmtId="165" fontId="14" fillId="0" borderId="15" xfId="0" applyNumberFormat="1" applyFont="1" applyBorder="1" applyAlignment="1">
      <alignment horizontal="center"/>
    </xf>
    <xf numFmtId="3" fontId="0" fillId="0" borderId="0" xfId="0" applyNumberFormat="1"/>
    <xf numFmtId="0" fontId="3" fillId="0" borderId="0" xfId="0" applyFont="1"/>
    <xf numFmtId="41" fontId="0" fillId="0" borderId="0" xfId="1" applyFont="1"/>
    <xf numFmtId="41" fontId="15" fillId="12" borderId="1" xfId="0" applyNumberFormat="1" applyFont="1" applyFill="1" applyBorder="1" applyAlignment="1">
      <alignment horizontal="center"/>
    </xf>
    <xf numFmtId="0" fontId="21" fillId="11" borderId="0" xfId="0" applyFont="1" applyFill="1"/>
    <xf numFmtId="41" fontId="0" fillId="0" borderId="24" xfId="0" applyNumberFormat="1" applyBorder="1"/>
    <xf numFmtId="0" fontId="0" fillId="0" borderId="25" xfId="0" applyBorder="1"/>
    <xf numFmtId="0" fontId="0" fillId="0" borderId="26" xfId="0" applyBorder="1"/>
    <xf numFmtId="0" fontId="3" fillId="0" borderId="4" xfId="0" applyFont="1" applyBorder="1"/>
    <xf numFmtId="0" fontId="0" fillId="0" borderId="0" xfId="0"/>
    <xf numFmtId="0" fontId="8" fillId="0" borderId="1" xfId="0" applyFont="1" applyFill="1" applyBorder="1"/>
    <xf numFmtId="0" fontId="0" fillId="0" borderId="0" xfId="0" applyFill="1"/>
    <xf numFmtId="41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41" fontId="8" fillId="0" borderId="1" xfId="0" applyNumberFormat="1" applyFont="1" applyFill="1" applyBorder="1" applyAlignment="1">
      <alignment horizontal="left"/>
    </xf>
    <xf numFmtId="0" fontId="14" fillId="0" borderId="0" xfId="0" applyFont="1"/>
    <xf numFmtId="0" fontId="14" fillId="2" borderId="1" xfId="0" applyFont="1" applyFill="1" applyBorder="1" applyAlignment="1">
      <alignment horizontal="right"/>
    </xf>
    <xf numFmtId="6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5" fontId="8" fillId="0" borderId="27" xfId="0" applyNumberFormat="1" applyFont="1" applyBorder="1" applyAlignment="1">
      <alignment horizontal="center"/>
    </xf>
    <xf numFmtId="166" fontId="9" fillId="8" borderId="28" xfId="0" applyNumberFormat="1" applyFont="1" applyFill="1" applyBorder="1"/>
    <xf numFmtId="0" fontId="14" fillId="0" borderId="29" xfId="0" applyFont="1" applyBorder="1" applyAlignment="1">
      <alignment horizontal="center"/>
    </xf>
    <xf numFmtId="165" fontId="14" fillId="0" borderId="30" xfId="0" applyNumberFormat="1" applyFont="1" applyBorder="1" applyAlignment="1">
      <alignment horizontal="center"/>
    </xf>
    <xf numFmtId="166" fontId="9" fillId="8" borderId="31" xfId="0" applyNumberFormat="1" applyFont="1" applyFill="1" applyBorder="1"/>
    <xf numFmtId="0" fontId="2" fillId="0" borderId="0" xfId="0" applyFont="1"/>
    <xf numFmtId="0" fontId="0" fillId="0" borderId="0" xfId="0"/>
    <xf numFmtId="0" fontId="14" fillId="0" borderId="14" xfId="0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49" fontId="15" fillId="3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4" fillId="0" borderId="0" xfId="0" applyFont="1" applyAlignment="1">
      <alignment horizontal="center"/>
    </xf>
    <xf numFmtId="0" fontId="0" fillId="0" borderId="0" xfId="0"/>
    <xf numFmtId="0" fontId="14" fillId="2" borderId="23" xfId="0" applyFont="1" applyFill="1" applyBorder="1" applyAlignment="1">
      <alignment horizontal="center"/>
    </xf>
    <xf numFmtId="0" fontId="10" fillId="0" borderId="23" xfId="0" applyFont="1" applyBorder="1"/>
    <xf numFmtId="0" fontId="8" fillId="3" borderId="2" xfId="0" applyFont="1" applyFill="1" applyBorder="1" applyAlignment="1">
      <alignment horizontal="center"/>
    </xf>
    <xf numFmtId="0" fontId="10" fillId="0" borderId="4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3" borderId="2" xfId="0" applyFont="1" applyFill="1" applyBorder="1" applyAlignment="1">
      <alignment horizontal="center"/>
    </xf>
    <xf numFmtId="0" fontId="20" fillId="0" borderId="3" xfId="0" applyFont="1" applyBorder="1"/>
    <xf numFmtId="0" fontId="20" fillId="0" borderId="4" xfId="0" applyFont="1" applyBorder="1"/>
    <xf numFmtId="49" fontId="12" fillId="3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/>
    </xf>
    <xf numFmtId="49" fontId="17" fillId="3" borderId="2" xfId="0" applyNumberFormat="1" applyFon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5" fontId="14" fillId="0" borderId="28" xfId="0" applyNumberFormat="1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1" fillId="0" borderId="0" xfId="0" applyFont="1"/>
    <xf numFmtId="165" fontId="14" fillId="0" borderId="31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9" fillId="4" borderId="36" xfId="0" applyFont="1" applyFill="1" applyBorder="1" applyAlignment="1">
      <alignment horizontal="center"/>
    </xf>
    <xf numFmtId="0" fontId="22" fillId="0" borderId="14" xfId="0" applyFont="1" applyBorder="1" applyAlignment="1">
      <alignment horizontal="left" vertical="center" wrapText="1"/>
    </xf>
    <xf numFmtId="0" fontId="8" fillId="2" borderId="14" xfId="0" applyFont="1" applyFill="1" applyBorder="1"/>
    <xf numFmtId="6" fontId="8" fillId="3" borderId="14" xfId="0" applyNumberFormat="1" applyFont="1" applyFill="1" applyBorder="1"/>
    <xf numFmtId="0" fontId="14" fillId="2" borderId="14" xfId="0" applyFont="1" applyFill="1" applyBorder="1"/>
    <xf numFmtId="14" fontId="22" fillId="0" borderId="27" xfId="0" applyNumberFormat="1" applyFont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/>
    </xf>
    <xf numFmtId="0" fontId="8" fillId="2" borderId="28" xfId="0" applyFont="1" applyFill="1" applyBorder="1"/>
    <xf numFmtId="6" fontId="8" fillId="3" borderId="28" xfId="0" applyNumberFormat="1" applyFont="1" applyFill="1" applyBorder="1"/>
    <xf numFmtId="0" fontId="14" fillId="0" borderId="29" xfId="0" applyFont="1" applyBorder="1"/>
    <xf numFmtId="14" fontId="22" fillId="0" borderId="15" xfId="0" applyNumberFormat="1" applyFont="1" applyBorder="1" applyAlignment="1">
      <alignment horizontal="center" vertical="center" wrapText="1"/>
    </xf>
    <xf numFmtId="0" fontId="14" fillId="0" borderId="16" xfId="0" applyFont="1" applyBorder="1"/>
    <xf numFmtId="0" fontId="16" fillId="0" borderId="16" xfId="0" applyFont="1" applyBorder="1"/>
    <xf numFmtId="0" fontId="14" fillId="0" borderId="16" xfId="0" applyFont="1" applyFill="1" applyBorder="1"/>
    <xf numFmtId="0" fontId="0" fillId="0" borderId="16" xfId="0" applyBorder="1"/>
    <xf numFmtId="0" fontId="0" fillId="0" borderId="16" xfId="0" applyFont="1" applyFill="1" applyBorder="1"/>
    <xf numFmtId="14" fontId="22" fillId="0" borderId="30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left" vertical="center" wrapText="1"/>
    </xf>
    <xf numFmtId="0" fontId="14" fillId="2" borderId="31" xfId="0" applyFont="1" applyFill="1" applyBorder="1"/>
    <xf numFmtId="6" fontId="8" fillId="3" borderId="31" xfId="0" applyNumberFormat="1" applyFont="1" applyFill="1" applyBorder="1"/>
    <xf numFmtId="0" fontId="14" fillId="0" borderId="32" xfId="0" applyFont="1" applyFill="1" applyBorder="1"/>
    <xf numFmtId="0" fontId="14" fillId="0" borderId="14" xfId="0" applyFont="1" applyBorder="1" applyAlignment="1">
      <alignment horizontal="center" wrapText="1"/>
    </xf>
    <xf numFmtId="168" fontId="18" fillId="11" borderId="0" xfId="0" applyNumberFormat="1" applyFon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10" Type="http://schemas.openxmlformats.org/officeDocument/2006/relationships/image" Target="../media/image23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13" Type="http://schemas.openxmlformats.org/officeDocument/2006/relationships/image" Target="../media/image36.png"/><Relationship Id="rId18" Type="http://schemas.openxmlformats.org/officeDocument/2006/relationships/image" Target="../media/image41.png"/><Relationship Id="rId3" Type="http://schemas.openxmlformats.org/officeDocument/2006/relationships/image" Target="../media/image26.png"/><Relationship Id="rId21" Type="http://schemas.openxmlformats.org/officeDocument/2006/relationships/image" Target="../media/image1.jpg"/><Relationship Id="rId7" Type="http://schemas.openxmlformats.org/officeDocument/2006/relationships/image" Target="../media/image30.png"/><Relationship Id="rId12" Type="http://schemas.openxmlformats.org/officeDocument/2006/relationships/image" Target="../media/image35.png"/><Relationship Id="rId17" Type="http://schemas.openxmlformats.org/officeDocument/2006/relationships/image" Target="../media/image40.png"/><Relationship Id="rId2" Type="http://schemas.openxmlformats.org/officeDocument/2006/relationships/image" Target="../media/image25.png"/><Relationship Id="rId16" Type="http://schemas.openxmlformats.org/officeDocument/2006/relationships/image" Target="../media/image39.png"/><Relationship Id="rId20" Type="http://schemas.openxmlformats.org/officeDocument/2006/relationships/image" Target="../media/image43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png"/><Relationship Id="rId5" Type="http://schemas.openxmlformats.org/officeDocument/2006/relationships/image" Target="../media/image28.png"/><Relationship Id="rId15" Type="http://schemas.openxmlformats.org/officeDocument/2006/relationships/image" Target="../media/image38.png"/><Relationship Id="rId10" Type="http://schemas.openxmlformats.org/officeDocument/2006/relationships/image" Target="../media/image33.png"/><Relationship Id="rId19" Type="http://schemas.openxmlformats.org/officeDocument/2006/relationships/image" Target="../media/image42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Relationship Id="rId14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10583</xdr:colOff>
      <xdr:row>27</xdr:row>
      <xdr:rowOff>74083</xdr:rowOff>
    </xdr:from>
    <xdr:to>
      <xdr:col>8</xdr:col>
      <xdr:colOff>393845</xdr:colOff>
      <xdr:row>44</xdr:row>
      <xdr:rowOff>103285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3" y="5418666"/>
          <a:ext cx="7304762" cy="3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82</xdr:row>
      <xdr:rowOff>171450</xdr:rowOff>
    </xdr:from>
    <xdr:to>
      <xdr:col>23</xdr:col>
      <xdr:colOff>84812</xdr:colOff>
      <xdr:row>100</xdr:row>
      <xdr:rowOff>18619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458325" y="16478250"/>
          <a:ext cx="7304762" cy="344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150381</xdr:colOff>
      <xdr:row>23</xdr:row>
      <xdr:rowOff>123262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52381" cy="4504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647700</xdr:colOff>
      <xdr:row>20</xdr:row>
      <xdr:rowOff>171450</xdr:rowOff>
    </xdr:from>
    <xdr:to>
      <xdr:col>22</xdr:col>
      <xdr:colOff>656509</xdr:colOff>
      <xdr:row>57</xdr:row>
      <xdr:rowOff>103858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8950" y="3981450"/>
          <a:ext cx="5723809" cy="7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208899</xdr:colOff>
      <xdr:row>28</xdr:row>
      <xdr:rowOff>189800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209524" cy="56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419100</xdr:colOff>
      <xdr:row>0</xdr:row>
      <xdr:rowOff>28575</xdr:rowOff>
    </xdr:from>
    <xdr:to>
      <xdr:col>18</xdr:col>
      <xdr:colOff>275707</xdr:colOff>
      <xdr:row>22</xdr:row>
      <xdr:rowOff>132811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91600" y="28575"/>
          <a:ext cx="4142857" cy="43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19050</xdr:rowOff>
    </xdr:from>
    <xdr:to>
      <xdr:col>13</xdr:col>
      <xdr:colOff>18519</xdr:colOff>
      <xdr:row>22</xdr:row>
      <xdr:rowOff>180429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57775" y="19050"/>
          <a:ext cx="4247619" cy="4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104775</xdr:rowOff>
    </xdr:from>
    <xdr:to>
      <xdr:col>8</xdr:col>
      <xdr:colOff>46905</xdr:colOff>
      <xdr:row>60</xdr:row>
      <xdr:rowOff>160943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114800"/>
          <a:ext cx="5761905" cy="78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21</xdr:row>
      <xdr:rowOff>104775</xdr:rowOff>
    </xdr:from>
    <xdr:to>
      <xdr:col>15</xdr:col>
      <xdr:colOff>685087</xdr:colOff>
      <xdr:row>57</xdr:row>
      <xdr:rowOff>56256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95950" y="4114800"/>
          <a:ext cx="5704762" cy="7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19050</xdr:rowOff>
    </xdr:from>
    <xdr:to>
      <xdr:col>7</xdr:col>
      <xdr:colOff>627946</xdr:colOff>
      <xdr:row>96</xdr:row>
      <xdr:rowOff>94340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1830050"/>
          <a:ext cx="5628571" cy="7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657225</xdr:colOff>
      <xdr:row>57</xdr:row>
      <xdr:rowOff>9525</xdr:rowOff>
    </xdr:from>
    <xdr:to>
      <xdr:col>15</xdr:col>
      <xdr:colOff>523177</xdr:colOff>
      <xdr:row>92</xdr:row>
      <xdr:rowOff>170555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57850" y="11220450"/>
          <a:ext cx="5580952" cy="7161905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56</xdr:row>
      <xdr:rowOff>104775</xdr:rowOff>
    </xdr:from>
    <xdr:to>
      <xdr:col>22</xdr:col>
      <xdr:colOff>47059</xdr:colOff>
      <xdr:row>90</xdr:row>
      <xdr:rowOff>94401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39500" y="11115675"/>
          <a:ext cx="4523809" cy="67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400050</xdr:colOff>
      <xdr:row>72</xdr:row>
      <xdr:rowOff>57150</xdr:rowOff>
    </xdr:from>
    <xdr:to>
      <xdr:col>19</xdr:col>
      <xdr:colOff>94931</xdr:colOff>
      <xdr:row>100</xdr:row>
      <xdr:rowOff>170736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115675" y="14268450"/>
          <a:ext cx="2552381" cy="5714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B57" sqref="B57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9" t="s">
        <v>0</v>
      </c>
      <c r="D1" s="60"/>
      <c r="E1" s="60"/>
      <c r="F1" s="60"/>
    </row>
    <row r="2" spans="1:24">
      <c r="A2" s="1"/>
      <c r="B2" s="1"/>
      <c r="C2" s="120" t="s">
        <v>86</v>
      </c>
      <c r="D2" s="121"/>
      <c r="E2" s="121"/>
      <c r="F2" s="121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44</v>
      </c>
      <c r="H6" s="3"/>
      <c r="I6" s="1"/>
      <c r="J6" s="1"/>
    </row>
    <row r="7" spans="1:24">
      <c r="A7" s="1"/>
      <c r="B7" s="41"/>
      <c r="C7" s="41"/>
      <c r="D7" s="70"/>
      <c r="E7" s="41"/>
      <c r="F7" s="3"/>
      <c r="G7" s="128" t="s">
        <v>59</v>
      </c>
      <c r="H7" s="129"/>
      <c r="I7" s="129"/>
      <c r="J7" s="8">
        <f>+'Comprobantes de Ingresos'!J89</f>
        <v>1083579</v>
      </c>
      <c r="K7" s="67"/>
    </row>
    <row r="8" spans="1:24" ht="15.75" thickBot="1">
      <c r="A8" s="1" t="s">
        <v>77</v>
      </c>
      <c r="B8" s="41" t="s">
        <v>1</v>
      </c>
      <c r="C8" s="71" t="s">
        <v>76</v>
      </c>
      <c r="D8" s="72"/>
      <c r="E8" s="73">
        <f>+J11</f>
        <v>1665506</v>
      </c>
      <c r="F8" s="3"/>
      <c r="G8" s="130" t="s">
        <v>60</v>
      </c>
      <c r="H8" s="131"/>
      <c r="I8" s="132"/>
      <c r="J8" s="10">
        <v>581927</v>
      </c>
      <c r="K8" s="45"/>
    </row>
    <row r="9" spans="1:24">
      <c r="A9" s="93" t="s">
        <v>78</v>
      </c>
      <c r="B9" s="4" t="s">
        <v>2</v>
      </c>
      <c r="C9" s="41" t="s">
        <v>46</v>
      </c>
      <c r="E9" s="5">
        <f>+Ingresos!E81</f>
        <v>7929200</v>
      </c>
      <c r="G9" s="133" t="s">
        <v>67</v>
      </c>
      <c r="H9" s="134"/>
      <c r="I9" s="135"/>
      <c r="J9" s="88">
        <f>SUM(J7:J8)</f>
        <v>1665506</v>
      </c>
    </row>
    <row r="10" spans="1:24" ht="15.75" thickBot="1">
      <c r="B10" s="76" t="s">
        <v>3</v>
      </c>
      <c r="C10" s="77" t="s">
        <v>47</v>
      </c>
      <c r="D10" s="78"/>
      <c r="E10" s="79">
        <f>-Gastos!E20</f>
        <v>-7318029</v>
      </c>
      <c r="G10" s="1"/>
      <c r="H10" s="4"/>
      <c r="I10" s="4"/>
      <c r="J10" s="79">
        <v>0</v>
      </c>
      <c r="K10" s="116"/>
    </row>
    <row r="11" spans="1:24">
      <c r="B11" s="1" t="s">
        <v>1</v>
      </c>
      <c r="C11" s="74" t="s">
        <v>75</v>
      </c>
      <c r="D11" s="74"/>
      <c r="E11" s="75">
        <f>SUM(E8:E10)</f>
        <v>2276677</v>
      </c>
      <c r="J11" s="62">
        <f>SUM(J9:J10)</f>
        <v>1665506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44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22" t="s">
        <v>61</v>
      </c>
      <c r="B18" s="123"/>
      <c r="C18" s="123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24" t="s">
        <v>62</v>
      </c>
      <c r="B19" s="125"/>
      <c r="C19" s="125"/>
      <c r="D19" s="80">
        <f>+'Comprobantes de Ingresos'!H85</f>
        <v>1193098</v>
      </c>
      <c r="E19" s="9"/>
      <c r="F19" s="106"/>
      <c r="G19" s="102"/>
      <c r="H19" s="102"/>
      <c r="I19" s="103"/>
      <c r="J19" s="103"/>
      <c r="K19" s="103"/>
    </row>
    <row r="20" spans="1:11" ht="15.75" customHeight="1" thickTop="1">
      <c r="A20" s="126" t="s">
        <v>4</v>
      </c>
      <c r="B20" s="121"/>
      <c r="C20" s="127"/>
      <c r="D20" s="11">
        <f>SUM(D18:D19)</f>
        <v>2276677</v>
      </c>
      <c r="E20" s="9"/>
      <c r="F20" s="104">
        <f>+E11-D20</f>
        <v>0</v>
      </c>
      <c r="G20" s="105"/>
      <c r="H20" s="102"/>
      <c r="I20" s="103"/>
      <c r="J20" s="103"/>
      <c r="K20" s="103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81">
        <f ca="1">+Ingresos!F92</f>
        <v>7929200</v>
      </c>
      <c r="I22" s="82" t="s">
        <v>64</v>
      </c>
    </row>
    <row r="23" spans="1:11" ht="15.75" customHeight="1" thickBot="1">
      <c r="H23" s="83">
        <f>-Gastos!E20</f>
        <v>-7318029</v>
      </c>
      <c r="I23" s="82" t="s">
        <v>65</v>
      </c>
    </row>
    <row r="24" spans="1:11" ht="15.75" customHeight="1" thickTop="1">
      <c r="H24" s="81">
        <f ca="1">SUM(H22:H23)</f>
        <v>611171</v>
      </c>
      <c r="I24" s="146" t="s">
        <v>186</v>
      </c>
    </row>
    <row r="25" spans="1:11" ht="15.75" customHeight="1">
      <c r="H25" s="81"/>
    </row>
    <row r="26" spans="1:11" ht="15.75" customHeight="1">
      <c r="D26" s="175"/>
      <c r="E26" s="175" t="s">
        <v>187</v>
      </c>
      <c r="F26" s="175"/>
    </row>
    <row r="27" spans="1:11" ht="15.75" customHeight="1">
      <c r="D27" s="175"/>
      <c r="E27" s="175">
        <f>(+E9+E10)+J10</f>
        <v>611171</v>
      </c>
      <c r="F27" s="175"/>
      <c r="H27" s="81">
        <f ca="1">+H24-E27</f>
        <v>0</v>
      </c>
    </row>
    <row r="28" spans="1:11" ht="15.75" customHeight="1">
      <c r="G28" s="81"/>
      <c r="H28" s="81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paperSize="345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1069"/>
  <sheetViews>
    <sheetView showGridLines="0" topLeftCell="A78" zoomScale="90" zoomScaleNormal="90" workbookViewId="0">
      <selection activeCell="G1" sqref="A1:G93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47.140625" bestFit="1" customWidth="1"/>
    <col min="5" max="5" width="11.42578125" customWidth="1"/>
    <col min="6" max="6" width="26" customWidth="1"/>
    <col min="7" max="7" width="18.42578125" customWidth="1"/>
  </cols>
  <sheetData>
    <row r="1" spans="1:7" ht="18.75">
      <c r="A1" s="1"/>
      <c r="B1" s="1"/>
      <c r="C1" s="139" t="s">
        <v>0</v>
      </c>
      <c r="D1" s="139"/>
      <c r="E1" s="139"/>
    </row>
    <row r="2" spans="1:7" ht="18.75">
      <c r="A2" s="1"/>
      <c r="B2" s="1"/>
      <c r="C2" s="136" t="s">
        <v>86</v>
      </c>
      <c r="D2" s="121"/>
      <c r="E2" s="127"/>
    </row>
    <row r="3" spans="1:7" ht="15.75" thickBot="1">
      <c r="A3" s="1"/>
      <c r="B3" s="138" t="s">
        <v>6</v>
      </c>
      <c r="C3" s="138"/>
      <c r="D3" s="138"/>
      <c r="E3" s="138"/>
      <c r="F3" s="138"/>
      <c r="G3" s="3"/>
    </row>
    <row r="4" spans="1:7" ht="15.75" thickBot="1">
      <c r="A4" s="1"/>
      <c r="B4" s="150" t="s">
        <v>7</v>
      </c>
      <c r="C4" s="151" t="s">
        <v>8</v>
      </c>
      <c r="D4" s="151" t="s">
        <v>70</v>
      </c>
      <c r="E4" s="151" t="s">
        <v>9</v>
      </c>
      <c r="F4" s="46" t="s">
        <v>10</v>
      </c>
      <c r="G4" s="1"/>
    </row>
    <row r="5" spans="1:7">
      <c r="A5" s="1"/>
      <c r="B5" s="158" t="s">
        <v>87</v>
      </c>
      <c r="C5" s="159" t="s">
        <v>100</v>
      </c>
      <c r="D5" s="160" t="s">
        <v>13</v>
      </c>
      <c r="E5" s="161">
        <v>25000</v>
      </c>
      <c r="F5" s="162" t="s">
        <v>74</v>
      </c>
      <c r="G5" s="4"/>
    </row>
    <row r="6" spans="1:7" s="101" customFormat="1">
      <c r="A6" s="40"/>
      <c r="B6" s="163" t="s">
        <v>88</v>
      </c>
      <c r="C6" s="154" t="s">
        <v>101</v>
      </c>
      <c r="D6" s="155" t="s">
        <v>13</v>
      </c>
      <c r="E6" s="156">
        <v>3000</v>
      </c>
      <c r="F6" s="164" t="s">
        <v>83</v>
      </c>
      <c r="G6" s="4"/>
    </row>
    <row r="7" spans="1:7" s="101" customFormat="1">
      <c r="A7" s="40"/>
      <c r="B7" s="163" t="s">
        <v>89</v>
      </c>
      <c r="C7" s="154" t="s">
        <v>102</v>
      </c>
      <c r="D7" s="155" t="s">
        <v>13</v>
      </c>
      <c r="E7" s="156">
        <v>25000</v>
      </c>
      <c r="F7" s="164" t="s">
        <v>74</v>
      </c>
      <c r="G7" s="4"/>
    </row>
    <row r="8" spans="1:7" s="101" customFormat="1">
      <c r="A8" s="40"/>
      <c r="B8" s="163" t="s">
        <v>89</v>
      </c>
      <c r="C8" s="154" t="s">
        <v>103</v>
      </c>
      <c r="D8" s="155" t="s">
        <v>13</v>
      </c>
      <c r="E8" s="156">
        <v>25000</v>
      </c>
      <c r="F8" s="164" t="s">
        <v>74</v>
      </c>
      <c r="G8" s="4"/>
    </row>
    <row r="9" spans="1:7" s="101" customFormat="1">
      <c r="A9" s="40"/>
      <c r="B9" s="163" t="s">
        <v>89</v>
      </c>
      <c r="C9" s="154" t="s">
        <v>104</v>
      </c>
      <c r="D9" s="155" t="s">
        <v>13</v>
      </c>
      <c r="E9" s="156">
        <v>25000</v>
      </c>
      <c r="F9" s="164" t="s">
        <v>74</v>
      </c>
      <c r="G9" s="4"/>
    </row>
    <row r="10" spans="1:7" s="101" customFormat="1">
      <c r="A10" s="40"/>
      <c r="B10" s="163" t="s">
        <v>89</v>
      </c>
      <c r="C10" s="154" t="s">
        <v>105</v>
      </c>
      <c r="D10" s="155" t="s">
        <v>13</v>
      </c>
      <c r="E10" s="156">
        <v>150000</v>
      </c>
      <c r="F10" s="164" t="s">
        <v>40</v>
      </c>
      <c r="G10" s="4"/>
    </row>
    <row r="11" spans="1:7" s="101" customFormat="1">
      <c r="A11" s="40"/>
      <c r="B11" s="163" t="s">
        <v>90</v>
      </c>
      <c r="C11" s="154" t="s">
        <v>106</v>
      </c>
      <c r="D11" s="155" t="s">
        <v>13</v>
      </c>
      <c r="E11" s="156">
        <v>395000</v>
      </c>
      <c r="F11" s="165" t="s">
        <v>32</v>
      </c>
      <c r="G11" s="4"/>
    </row>
    <row r="12" spans="1:7" s="101" customFormat="1">
      <c r="A12" s="40"/>
      <c r="B12" s="163" t="s">
        <v>90</v>
      </c>
      <c r="C12" s="154" t="s">
        <v>107</v>
      </c>
      <c r="D12" s="155" t="s">
        <v>13</v>
      </c>
      <c r="E12" s="156">
        <v>450000</v>
      </c>
      <c r="F12" s="166" t="s">
        <v>69</v>
      </c>
      <c r="G12" s="4"/>
    </row>
    <row r="13" spans="1:7" s="101" customFormat="1">
      <c r="A13" s="40"/>
      <c r="B13" s="163" t="s">
        <v>90</v>
      </c>
      <c r="C13" s="154" t="s">
        <v>108</v>
      </c>
      <c r="D13" s="155" t="s">
        <v>13</v>
      </c>
      <c r="E13" s="156">
        <v>200000</v>
      </c>
      <c r="F13" s="166" t="s">
        <v>37</v>
      </c>
      <c r="G13" s="4"/>
    </row>
    <row r="14" spans="1:7" s="101" customFormat="1">
      <c r="A14" s="40"/>
      <c r="B14" s="163" t="s">
        <v>90</v>
      </c>
      <c r="C14" s="154" t="s">
        <v>109</v>
      </c>
      <c r="D14" s="155" t="s">
        <v>13</v>
      </c>
      <c r="E14" s="156">
        <v>470000</v>
      </c>
      <c r="F14" s="166" t="s">
        <v>55</v>
      </c>
      <c r="G14" s="4"/>
    </row>
    <row r="15" spans="1:7">
      <c r="A15" s="40"/>
      <c r="B15" s="163" t="s">
        <v>90</v>
      </c>
      <c r="C15" s="154" t="s">
        <v>105</v>
      </c>
      <c r="D15" s="155" t="s">
        <v>13</v>
      </c>
      <c r="E15" s="156">
        <v>157500</v>
      </c>
      <c r="F15" s="166" t="s">
        <v>40</v>
      </c>
      <c r="G15" s="4"/>
    </row>
    <row r="16" spans="1:7" s="101" customFormat="1">
      <c r="A16" s="40"/>
      <c r="B16" s="163" t="s">
        <v>90</v>
      </c>
      <c r="C16" s="154" t="s">
        <v>109</v>
      </c>
      <c r="D16" s="155" t="s">
        <v>13</v>
      </c>
      <c r="E16" s="156">
        <v>25000</v>
      </c>
      <c r="F16" s="164" t="s">
        <v>164</v>
      </c>
      <c r="G16" s="4"/>
    </row>
    <row r="17" spans="1:7" s="101" customFormat="1">
      <c r="A17" s="40"/>
      <c r="B17" s="163" t="s">
        <v>90</v>
      </c>
      <c r="C17" s="154" t="s">
        <v>110</v>
      </c>
      <c r="D17" s="155" t="s">
        <v>13</v>
      </c>
      <c r="E17" s="156">
        <v>1200</v>
      </c>
      <c r="F17" s="167"/>
      <c r="G17" s="4"/>
    </row>
    <row r="18" spans="1:7" s="101" customFormat="1">
      <c r="A18" s="40"/>
      <c r="B18" s="163" t="s">
        <v>90</v>
      </c>
      <c r="C18" s="154" t="s">
        <v>111</v>
      </c>
      <c r="D18" s="155" t="s">
        <v>14</v>
      </c>
      <c r="E18" s="156">
        <v>22000</v>
      </c>
      <c r="F18" s="164" t="s">
        <v>53</v>
      </c>
      <c r="G18" s="4"/>
    </row>
    <row r="19" spans="1:7" s="101" customFormat="1">
      <c r="A19" s="40"/>
      <c r="B19" s="163" t="s">
        <v>90</v>
      </c>
      <c r="C19" s="154" t="s">
        <v>112</v>
      </c>
      <c r="D19" s="155" t="s">
        <v>13</v>
      </c>
      <c r="E19" s="156">
        <v>280000</v>
      </c>
      <c r="F19" s="164" t="s">
        <v>48</v>
      </c>
      <c r="G19" s="4"/>
    </row>
    <row r="20" spans="1:7" s="101" customFormat="1">
      <c r="A20" s="40"/>
      <c r="B20" s="163" t="s">
        <v>90</v>
      </c>
      <c r="C20" s="154" t="s">
        <v>113</v>
      </c>
      <c r="D20" s="155" t="s">
        <v>13</v>
      </c>
      <c r="E20" s="156">
        <v>343000</v>
      </c>
      <c r="F20" s="166" t="s">
        <v>36</v>
      </c>
      <c r="G20" s="4"/>
    </row>
    <row r="21" spans="1:7" s="101" customFormat="1">
      <c r="A21" s="40"/>
      <c r="B21" s="163" t="s">
        <v>91</v>
      </c>
      <c r="C21" s="154" t="s">
        <v>114</v>
      </c>
      <c r="D21" s="155" t="s">
        <v>13</v>
      </c>
      <c r="E21" s="156">
        <v>550000</v>
      </c>
      <c r="F21" s="166" t="s">
        <v>35</v>
      </c>
      <c r="G21" s="4"/>
    </row>
    <row r="22" spans="1:7" s="101" customFormat="1">
      <c r="A22" s="40"/>
      <c r="B22" s="163" t="s">
        <v>91</v>
      </c>
      <c r="C22" s="154" t="s">
        <v>115</v>
      </c>
      <c r="D22" s="155" t="s">
        <v>13</v>
      </c>
      <c r="E22" s="156">
        <v>645000</v>
      </c>
      <c r="F22" s="166" t="s">
        <v>165</v>
      </c>
      <c r="G22" s="4"/>
    </row>
    <row r="23" spans="1:7" s="101" customFormat="1">
      <c r="A23" s="40"/>
      <c r="B23" s="163" t="s">
        <v>92</v>
      </c>
      <c r="C23" s="154" t="s">
        <v>116</v>
      </c>
      <c r="D23" s="155" t="s">
        <v>13</v>
      </c>
      <c r="E23" s="156">
        <v>30000</v>
      </c>
      <c r="F23" s="166" t="s">
        <v>166</v>
      </c>
      <c r="G23" s="4"/>
    </row>
    <row r="24" spans="1:7" s="101" customFormat="1">
      <c r="A24" s="40"/>
      <c r="B24" s="163" t="s">
        <v>92</v>
      </c>
      <c r="C24" s="154" t="s">
        <v>117</v>
      </c>
      <c r="D24" s="155" t="s">
        <v>13</v>
      </c>
      <c r="E24" s="156">
        <v>340000</v>
      </c>
      <c r="F24" s="168" t="s">
        <v>56</v>
      </c>
      <c r="G24" s="4"/>
    </row>
    <row r="25" spans="1:7" s="101" customFormat="1">
      <c r="A25" s="40"/>
      <c r="B25" s="163" t="s">
        <v>92</v>
      </c>
      <c r="C25" s="154" t="s">
        <v>113</v>
      </c>
      <c r="D25" s="155" t="s">
        <v>13</v>
      </c>
      <c r="E25" s="156">
        <v>125000</v>
      </c>
      <c r="F25" s="168" t="s">
        <v>36</v>
      </c>
      <c r="G25" s="4"/>
    </row>
    <row r="26" spans="1:7" s="101" customFormat="1">
      <c r="A26" s="40"/>
      <c r="B26" s="163" t="s">
        <v>93</v>
      </c>
      <c r="C26" s="154" t="s">
        <v>118</v>
      </c>
      <c r="D26" s="155" t="s">
        <v>13</v>
      </c>
      <c r="E26" s="156">
        <v>826000</v>
      </c>
      <c r="F26" s="168" t="s">
        <v>41</v>
      </c>
      <c r="G26" s="107"/>
    </row>
    <row r="27" spans="1:7" s="101" customFormat="1">
      <c r="A27" s="40"/>
      <c r="B27" s="163" t="s">
        <v>93</v>
      </c>
      <c r="C27" s="154" t="s">
        <v>112</v>
      </c>
      <c r="D27" s="155" t="s">
        <v>13</v>
      </c>
      <c r="E27" s="156">
        <v>180000</v>
      </c>
      <c r="F27" s="164" t="s">
        <v>48</v>
      </c>
      <c r="G27" s="4"/>
    </row>
    <row r="28" spans="1:7" s="101" customFormat="1">
      <c r="A28" s="40"/>
      <c r="B28" s="163" t="s">
        <v>93</v>
      </c>
      <c r="C28" s="154" t="s">
        <v>119</v>
      </c>
      <c r="D28" s="155" t="s">
        <v>13</v>
      </c>
      <c r="E28" s="156">
        <v>490000</v>
      </c>
      <c r="F28" s="166" t="s">
        <v>38</v>
      </c>
      <c r="G28" s="4"/>
    </row>
    <row r="29" spans="1:7" s="101" customFormat="1">
      <c r="A29" s="40"/>
      <c r="B29" s="163" t="s">
        <v>93</v>
      </c>
      <c r="C29" s="154" t="s">
        <v>120</v>
      </c>
      <c r="D29" s="155" t="s">
        <v>13</v>
      </c>
      <c r="E29" s="156">
        <v>130000</v>
      </c>
      <c r="F29" s="166" t="s">
        <v>43</v>
      </c>
      <c r="G29" s="4"/>
    </row>
    <row r="30" spans="1:7" s="101" customFormat="1">
      <c r="A30" s="40"/>
      <c r="B30" s="163" t="s">
        <v>94</v>
      </c>
      <c r="C30" s="154" t="s">
        <v>121</v>
      </c>
      <c r="D30" s="155" t="s">
        <v>13</v>
      </c>
      <c r="E30" s="156">
        <v>125000</v>
      </c>
      <c r="F30" s="166" t="s">
        <v>42</v>
      </c>
      <c r="G30" s="4"/>
    </row>
    <row r="31" spans="1:7" s="101" customFormat="1">
      <c r="A31" s="40"/>
      <c r="B31" s="163" t="s">
        <v>94</v>
      </c>
      <c r="C31" s="154" t="s">
        <v>117</v>
      </c>
      <c r="D31" s="155" t="s">
        <v>13</v>
      </c>
      <c r="E31" s="156">
        <v>65000</v>
      </c>
      <c r="F31" s="166" t="s">
        <v>56</v>
      </c>
      <c r="G31" s="4"/>
    </row>
    <row r="32" spans="1:7" s="101" customFormat="1">
      <c r="A32" s="40"/>
      <c r="B32" s="163" t="s">
        <v>94</v>
      </c>
      <c r="C32" s="154" t="s">
        <v>122</v>
      </c>
      <c r="D32" s="155" t="s">
        <v>13</v>
      </c>
      <c r="E32" s="156">
        <v>567000</v>
      </c>
      <c r="F32" s="166" t="s">
        <v>39</v>
      </c>
      <c r="G32" s="4"/>
    </row>
    <row r="33" spans="1:7" s="101" customFormat="1">
      <c r="A33" s="40"/>
      <c r="B33" s="163" t="s">
        <v>94</v>
      </c>
      <c r="C33" s="154" t="s">
        <v>123</v>
      </c>
      <c r="D33" s="155" t="s">
        <v>13</v>
      </c>
      <c r="E33" s="156">
        <v>595000</v>
      </c>
      <c r="F33" s="166" t="s">
        <v>41</v>
      </c>
      <c r="G33" s="4"/>
    </row>
    <row r="34" spans="1:7" s="101" customFormat="1">
      <c r="A34" s="40"/>
      <c r="B34" s="163" t="s">
        <v>94</v>
      </c>
      <c r="C34" s="154" t="s">
        <v>105</v>
      </c>
      <c r="D34" s="155" t="s">
        <v>13</v>
      </c>
      <c r="E34" s="156">
        <v>40000</v>
      </c>
      <c r="F34" s="166" t="s">
        <v>167</v>
      </c>
      <c r="G34" s="4"/>
    </row>
    <row r="35" spans="1:7" s="101" customFormat="1">
      <c r="A35" s="40"/>
      <c r="B35" s="163" t="s">
        <v>94</v>
      </c>
      <c r="C35" s="154" t="s">
        <v>124</v>
      </c>
      <c r="D35" s="155" t="s">
        <v>13</v>
      </c>
      <c r="E35" s="156">
        <v>300000</v>
      </c>
      <c r="F35" s="167" t="s">
        <v>68</v>
      </c>
      <c r="G35" s="4"/>
    </row>
    <row r="36" spans="1:7" s="101" customFormat="1">
      <c r="A36" s="40"/>
      <c r="B36" s="163" t="s">
        <v>94</v>
      </c>
      <c r="C36" s="154" t="s">
        <v>125</v>
      </c>
      <c r="D36" s="155" t="s">
        <v>13</v>
      </c>
      <c r="E36" s="156">
        <v>25000</v>
      </c>
      <c r="F36" s="164" t="s">
        <v>74</v>
      </c>
      <c r="G36" s="4"/>
    </row>
    <row r="37" spans="1:7" s="101" customFormat="1">
      <c r="A37" s="40"/>
      <c r="B37" s="163" t="s">
        <v>94</v>
      </c>
      <c r="C37" s="154" t="s">
        <v>122</v>
      </c>
      <c r="D37" s="155" t="s">
        <v>13</v>
      </c>
      <c r="E37" s="156">
        <v>25000</v>
      </c>
      <c r="F37" s="164" t="s">
        <v>168</v>
      </c>
      <c r="G37" s="4"/>
    </row>
    <row r="38" spans="1:7" s="101" customFormat="1">
      <c r="A38" s="40"/>
      <c r="B38" s="163" t="s">
        <v>95</v>
      </c>
      <c r="C38" s="154" t="s">
        <v>105</v>
      </c>
      <c r="D38" s="155" t="s">
        <v>13</v>
      </c>
      <c r="E38" s="156">
        <v>20000</v>
      </c>
      <c r="F38" s="166" t="s">
        <v>40</v>
      </c>
      <c r="G38" s="4"/>
    </row>
    <row r="39" spans="1:7" s="117" customFormat="1">
      <c r="A39" s="40"/>
      <c r="B39" s="163" t="s">
        <v>96</v>
      </c>
      <c r="C39" s="154" t="s">
        <v>126</v>
      </c>
      <c r="D39" s="157" t="s">
        <v>45</v>
      </c>
      <c r="E39" s="156">
        <v>2000</v>
      </c>
      <c r="F39" s="166" t="s">
        <v>174</v>
      </c>
      <c r="G39" s="4"/>
    </row>
    <row r="40" spans="1:7" s="117" customFormat="1">
      <c r="A40" s="40"/>
      <c r="B40" s="163" t="s">
        <v>96</v>
      </c>
      <c r="C40" s="154" t="s">
        <v>127</v>
      </c>
      <c r="D40" s="157" t="s">
        <v>45</v>
      </c>
      <c r="E40" s="156">
        <v>5000</v>
      </c>
      <c r="F40" s="166" t="s">
        <v>174</v>
      </c>
      <c r="G40" s="4"/>
    </row>
    <row r="41" spans="1:7" s="117" customFormat="1">
      <c r="A41" s="40"/>
      <c r="B41" s="163" t="s">
        <v>96</v>
      </c>
      <c r="C41" s="154" t="s">
        <v>128</v>
      </c>
      <c r="D41" s="157" t="s">
        <v>45</v>
      </c>
      <c r="E41" s="156">
        <v>10000</v>
      </c>
      <c r="F41" s="166" t="s">
        <v>174</v>
      </c>
      <c r="G41" s="4"/>
    </row>
    <row r="42" spans="1:7" s="117" customFormat="1">
      <c r="A42" s="40"/>
      <c r="B42" s="163" t="s">
        <v>96</v>
      </c>
      <c r="C42" s="154" t="s">
        <v>129</v>
      </c>
      <c r="D42" s="157" t="s">
        <v>45</v>
      </c>
      <c r="E42" s="156">
        <v>2000</v>
      </c>
      <c r="F42" s="166" t="s">
        <v>174</v>
      </c>
      <c r="G42" s="4"/>
    </row>
    <row r="43" spans="1:7" s="117" customFormat="1">
      <c r="A43" s="40"/>
      <c r="B43" s="163" t="s">
        <v>96</v>
      </c>
      <c r="C43" s="154" t="s">
        <v>130</v>
      </c>
      <c r="D43" s="157" t="s">
        <v>45</v>
      </c>
      <c r="E43" s="156">
        <v>5000</v>
      </c>
      <c r="F43" s="166" t="s">
        <v>174</v>
      </c>
      <c r="G43" s="4"/>
    </row>
    <row r="44" spans="1:7" s="117" customFormat="1">
      <c r="A44" s="40"/>
      <c r="B44" s="163" t="s">
        <v>96</v>
      </c>
      <c r="C44" s="154" t="s">
        <v>131</v>
      </c>
      <c r="D44" s="157" t="s">
        <v>45</v>
      </c>
      <c r="E44" s="156">
        <v>1000</v>
      </c>
      <c r="F44" s="166" t="s">
        <v>174</v>
      </c>
      <c r="G44" s="4"/>
    </row>
    <row r="45" spans="1:7" s="117" customFormat="1">
      <c r="A45" s="40"/>
      <c r="B45" s="163" t="s">
        <v>96</v>
      </c>
      <c r="C45" s="154" t="s">
        <v>132</v>
      </c>
      <c r="D45" s="157" t="s">
        <v>45</v>
      </c>
      <c r="E45" s="156">
        <v>4000</v>
      </c>
      <c r="F45" s="166" t="s">
        <v>174</v>
      </c>
      <c r="G45" s="4"/>
    </row>
    <row r="46" spans="1:7" s="117" customFormat="1">
      <c r="A46" s="40"/>
      <c r="B46" s="163" t="s">
        <v>96</v>
      </c>
      <c r="C46" s="154" t="s">
        <v>133</v>
      </c>
      <c r="D46" s="157" t="s">
        <v>45</v>
      </c>
      <c r="E46" s="156">
        <v>2000</v>
      </c>
      <c r="F46" s="166" t="s">
        <v>174</v>
      </c>
      <c r="G46" s="4"/>
    </row>
    <row r="47" spans="1:7" s="117" customFormat="1">
      <c r="A47" s="40"/>
      <c r="B47" s="163" t="s">
        <v>96</v>
      </c>
      <c r="C47" s="154" t="s">
        <v>134</v>
      </c>
      <c r="D47" s="157" t="s">
        <v>45</v>
      </c>
      <c r="E47" s="156">
        <v>3000</v>
      </c>
      <c r="F47" s="166" t="s">
        <v>174</v>
      </c>
      <c r="G47" s="4"/>
    </row>
    <row r="48" spans="1:7" s="117" customFormat="1">
      <c r="A48" s="40"/>
      <c r="B48" s="163" t="s">
        <v>97</v>
      </c>
      <c r="C48" s="154" t="s">
        <v>135</v>
      </c>
      <c r="D48" s="155" t="s">
        <v>13</v>
      </c>
      <c r="E48" s="156">
        <v>25000</v>
      </c>
      <c r="F48" s="164" t="s">
        <v>74</v>
      </c>
      <c r="G48" s="4"/>
    </row>
    <row r="49" spans="1:7" s="117" customFormat="1">
      <c r="A49" s="40"/>
      <c r="B49" s="163" t="s">
        <v>97</v>
      </c>
      <c r="C49" s="154" t="s">
        <v>135</v>
      </c>
      <c r="D49" s="157" t="s">
        <v>45</v>
      </c>
      <c r="E49" s="156">
        <v>5000</v>
      </c>
      <c r="F49" s="166" t="s">
        <v>174</v>
      </c>
      <c r="G49" s="4"/>
    </row>
    <row r="50" spans="1:7" s="117" customFormat="1">
      <c r="A50" s="40"/>
      <c r="B50" s="163" t="s">
        <v>97</v>
      </c>
      <c r="C50" s="154" t="s">
        <v>136</v>
      </c>
      <c r="D50" s="157" t="s">
        <v>45</v>
      </c>
      <c r="E50" s="156">
        <v>2000</v>
      </c>
      <c r="F50" s="166" t="s">
        <v>174</v>
      </c>
      <c r="G50" s="4"/>
    </row>
    <row r="51" spans="1:7" s="117" customFormat="1">
      <c r="A51" s="40"/>
      <c r="B51" s="163" t="s">
        <v>97</v>
      </c>
      <c r="C51" s="154" t="s">
        <v>137</v>
      </c>
      <c r="D51" s="157" t="s">
        <v>45</v>
      </c>
      <c r="E51" s="156">
        <v>2000</v>
      </c>
      <c r="F51" s="166" t="s">
        <v>174</v>
      </c>
      <c r="G51" s="4"/>
    </row>
    <row r="52" spans="1:7" s="117" customFormat="1">
      <c r="A52" s="40"/>
      <c r="B52" s="163" t="s">
        <v>97</v>
      </c>
      <c r="C52" s="154" t="s">
        <v>138</v>
      </c>
      <c r="D52" s="157" t="s">
        <v>45</v>
      </c>
      <c r="E52" s="156">
        <v>2000</v>
      </c>
      <c r="F52" s="166" t="s">
        <v>174</v>
      </c>
      <c r="G52" s="4"/>
    </row>
    <row r="53" spans="1:7" s="117" customFormat="1">
      <c r="A53" s="40"/>
      <c r="B53" s="163" t="s">
        <v>97</v>
      </c>
      <c r="C53" s="154" t="s">
        <v>139</v>
      </c>
      <c r="D53" s="157" t="s">
        <v>45</v>
      </c>
      <c r="E53" s="156">
        <v>2000</v>
      </c>
      <c r="F53" s="166" t="s">
        <v>174</v>
      </c>
      <c r="G53" s="4"/>
    </row>
    <row r="54" spans="1:7" s="117" customFormat="1">
      <c r="A54" s="40"/>
      <c r="B54" s="163" t="s">
        <v>97</v>
      </c>
      <c r="C54" s="154" t="s">
        <v>140</v>
      </c>
      <c r="D54" s="157" t="s">
        <v>45</v>
      </c>
      <c r="E54" s="156">
        <v>5000</v>
      </c>
      <c r="F54" s="166" t="s">
        <v>174</v>
      </c>
      <c r="G54" s="4"/>
    </row>
    <row r="55" spans="1:7" s="117" customFormat="1">
      <c r="A55" s="40"/>
      <c r="B55" s="163" t="s">
        <v>97</v>
      </c>
      <c r="C55" s="154" t="s">
        <v>141</v>
      </c>
      <c r="D55" s="157" t="s">
        <v>45</v>
      </c>
      <c r="E55" s="156">
        <v>3000</v>
      </c>
      <c r="F55" s="166" t="s">
        <v>174</v>
      </c>
      <c r="G55" s="4"/>
    </row>
    <row r="56" spans="1:7" s="117" customFormat="1">
      <c r="A56" s="40"/>
      <c r="B56" s="163" t="s">
        <v>97</v>
      </c>
      <c r="C56" s="154" t="s">
        <v>142</v>
      </c>
      <c r="D56" s="157" t="s">
        <v>45</v>
      </c>
      <c r="E56" s="156">
        <v>5000</v>
      </c>
      <c r="F56" s="166" t="s">
        <v>174</v>
      </c>
      <c r="G56" s="4"/>
    </row>
    <row r="57" spans="1:7" s="117" customFormat="1">
      <c r="A57" s="40"/>
      <c r="B57" s="163" t="s">
        <v>97</v>
      </c>
      <c r="C57" s="154" t="s">
        <v>143</v>
      </c>
      <c r="D57" s="157" t="s">
        <v>45</v>
      </c>
      <c r="E57" s="156">
        <v>2000</v>
      </c>
      <c r="F57" s="166" t="s">
        <v>174</v>
      </c>
      <c r="G57" s="4"/>
    </row>
    <row r="58" spans="1:7" s="117" customFormat="1">
      <c r="A58" s="40"/>
      <c r="B58" s="163" t="s">
        <v>97</v>
      </c>
      <c r="C58" s="154" t="s">
        <v>144</v>
      </c>
      <c r="D58" s="157" t="s">
        <v>45</v>
      </c>
      <c r="E58" s="156">
        <v>2000</v>
      </c>
      <c r="F58" s="166" t="s">
        <v>174</v>
      </c>
      <c r="G58" s="4"/>
    </row>
    <row r="59" spans="1:7" s="117" customFormat="1">
      <c r="A59" s="40"/>
      <c r="B59" s="163" t="s">
        <v>97</v>
      </c>
      <c r="C59" s="154" t="s">
        <v>145</v>
      </c>
      <c r="D59" s="157" t="s">
        <v>45</v>
      </c>
      <c r="E59" s="156">
        <v>3000</v>
      </c>
      <c r="F59" s="166" t="s">
        <v>174</v>
      </c>
      <c r="G59" s="4"/>
    </row>
    <row r="60" spans="1:7" s="117" customFormat="1">
      <c r="A60" s="40"/>
      <c r="B60" s="163" t="s">
        <v>98</v>
      </c>
      <c r="C60" s="154" t="s">
        <v>146</v>
      </c>
      <c r="D60" s="157" t="s">
        <v>45</v>
      </c>
      <c r="E60" s="156">
        <v>2000</v>
      </c>
      <c r="F60" s="166" t="s">
        <v>174</v>
      </c>
      <c r="G60" s="4"/>
    </row>
    <row r="61" spans="1:7" s="117" customFormat="1">
      <c r="A61" s="40"/>
      <c r="B61" s="163" t="s">
        <v>98</v>
      </c>
      <c r="C61" s="154" t="s">
        <v>147</v>
      </c>
      <c r="D61" s="157" t="s">
        <v>45</v>
      </c>
      <c r="E61" s="156">
        <v>5000</v>
      </c>
      <c r="F61" s="166" t="s">
        <v>174</v>
      </c>
      <c r="G61" s="4"/>
    </row>
    <row r="62" spans="1:7" s="117" customFormat="1">
      <c r="A62" s="40"/>
      <c r="B62" s="163" t="s">
        <v>98</v>
      </c>
      <c r="C62" s="154" t="s">
        <v>148</v>
      </c>
      <c r="D62" s="157" t="s">
        <v>45</v>
      </c>
      <c r="E62" s="156">
        <v>2000</v>
      </c>
      <c r="F62" s="166" t="s">
        <v>174</v>
      </c>
      <c r="G62" s="4"/>
    </row>
    <row r="63" spans="1:7" s="117" customFormat="1">
      <c r="A63" s="40"/>
      <c r="B63" s="163" t="s">
        <v>98</v>
      </c>
      <c r="C63" s="154" t="s">
        <v>149</v>
      </c>
      <c r="D63" s="157" t="s">
        <v>45</v>
      </c>
      <c r="E63" s="156">
        <v>2000</v>
      </c>
      <c r="F63" s="166" t="s">
        <v>174</v>
      </c>
      <c r="G63" s="4"/>
    </row>
    <row r="64" spans="1:7" s="117" customFormat="1">
      <c r="A64" s="40"/>
      <c r="B64" s="163" t="s">
        <v>98</v>
      </c>
      <c r="C64" s="154" t="s">
        <v>150</v>
      </c>
      <c r="D64" s="157" t="s">
        <v>45</v>
      </c>
      <c r="E64" s="156">
        <v>3000</v>
      </c>
      <c r="F64" s="166" t="s">
        <v>174</v>
      </c>
      <c r="G64" s="4"/>
    </row>
    <row r="65" spans="1:7" s="117" customFormat="1">
      <c r="A65" s="40"/>
      <c r="B65" s="163" t="s">
        <v>98</v>
      </c>
      <c r="C65" s="154" t="s">
        <v>110</v>
      </c>
      <c r="D65" s="157" t="s">
        <v>45</v>
      </c>
      <c r="E65" s="156">
        <v>3000</v>
      </c>
      <c r="F65" s="166" t="s">
        <v>174</v>
      </c>
      <c r="G65" s="4"/>
    </row>
    <row r="66" spans="1:7" s="117" customFormat="1">
      <c r="A66" s="40"/>
      <c r="B66" s="163" t="s">
        <v>98</v>
      </c>
      <c r="C66" s="154" t="s">
        <v>151</v>
      </c>
      <c r="D66" s="157" t="s">
        <v>45</v>
      </c>
      <c r="E66" s="156">
        <v>2000</v>
      </c>
      <c r="F66" s="166" t="s">
        <v>174</v>
      </c>
      <c r="G66" s="4"/>
    </row>
    <row r="67" spans="1:7" s="117" customFormat="1">
      <c r="A67" s="40"/>
      <c r="B67" s="163" t="s">
        <v>98</v>
      </c>
      <c r="C67" s="154" t="s">
        <v>152</v>
      </c>
      <c r="D67" s="157" t="s">
        <v>45</v>
      </c>
      <c r="E67" s="156">
        <v>30000</v>
      </c>
      <c r="F67" s="166" t="s">
        <v>174</v>
      </c>
      <c r="G67" s="4"/>
    </row>
    <row r="68" spans="1:7" s="117" customFormat="1">
      <c r="A68" s="40"/>
      <c r="B68" s="163" t="s">
        <v>98</v>
      </c>
      <c r="C68" s="154" t="s">
        <v>153</v>
      </c>
      <c r="D68" s="157" t="s">
        <v>45</v>
      </c>
      <c r="E68" s="156">
        <v>10000</v>
      </c>
      <c r="F68" s="166" t="s">
        <v>174</v>
      </c>
      <c r="G68" s="4"/>
    </row>
    <row r="69" spans="1:7" s="117" customFormat="1">
      <c r="A69" s="40"/>
      <c r="B69" s="163" t="s">
        <v>98</v>
      </c>
      <c r="C69" s="154" t="s">
        <v>154</v>
      </c>
      <c r="D69" s="157" t="s">
        <v>45</v>
      </c>
      <c r="E69" s="156">
        <v>2000</v>
      </c>
      <c r="F69" s="166" t="s">
        <v>174</v>
      </c>
      <c r="G69" s="4"/>
    </row>
    <row r="70" spans="1:7" s="117" customFormat="1">
      <c r="A70" s="40"/>
      <c r="B70" s="163" t="s">
        <v>98</v>
      </c>
      <c r="C70" s="154" t="s">
        <v>155</v>
      </c>
      <c r="D70" s="157" t="s">
        <v>45</v>
      </c>
      <c r="E70" s="156">
        <v>3000</v>
      </c>
      <c r="F70" s="166" t="s">
        <v>174</v>
      </c>
      <c r="G70" s="4"/>
    </row>
    <row r="71" spans="1:7" s="117" customFormat="1">
      <c r="A71" s="40"/>
      <c r="B71" s="163" t="s">
        <v>98</v>
      </c>
      <c r="C71" s="154" t="s">
        <v>156</v>
      </c>
      <c r="D71" s="157" t="s">
        <v>45</v>
      </c>
      <c r="E71" s="156">
        <v>5000</v>
      </c>
      <c r="F71" s="166" t="s">
        <v>174</v>
      </c>
      <c r="G71" s="4"/>
    </row>
    <row r="72" spans="1:7" s="117" customFormat="1">
      <c r="A72" s="40"/>
      <c r="B72" s="163" t="s">
        <v>98</v>
      </c>
      <c r="C72" s="154" t="s">
        <v>157</v>
      </c>
      <c r="D72" s="157" t="s">
        <v>45</v>
      </c>
      <c r="E72" s="156">
        <v>2000</v>
      </c>
      <c r="F72" s="166" t="s">
        <v>174</v>
      </c>
      <c r="G72" s="4"/>
    </row>
    <row r="73" spans="1:7" s="117" customFormat="1">
      <c r="A73" s="40"/>
      <c r="B73" s="163" t="s">
        <v>98</v>
      </c>
      <c r="C73" s="154" t="s">
        <v>158</v>
      </c>
      <c r="D73" s="157" t="s">
        <v>45</v>
      </c>
      <c r="E73" s="156">
        <v>10000</v>
      </c>
      <c r="F73" s="166" t="s">
        <v>174</v>
      </c>
      <c r="G73" s="4"/>
    </row>
    <row r="74" spans="1:7" s="117" customFormat="1">
      <c r="A74" s="40"/>
      <c r="B74" s="163" t="s">
        <v>98</v>
      </c>
      <c r="C74" s="154" t="s">
        <v>159</v>
      </c>
      <c r="D74" s="157" t="s">
        <v>45</v>
      </c>
      <c r="E74" s="156">
        <v>10000</v>
      </c>
      <c r="F74" s="166" t="s">
        <v>174</v>
      </c>
      <c r="G74" s="4"/>
    </row>
    <row r="75" spans="1:7" s="117" customFormat="1">
      <c r="A75" s="40"/>
      <c r="B75" s="163" t="s">
        <v>98</v>
      </c>
      <c r="C75" s="154" t="s">
        <v>160</v>
      </c>
      <c r="D75" s="157" t="s">
        <v>45</v>
      </c>
      <c r="E75" s="156">
        <v>5000</v>
      </c>
      <c r="F75" s="166" t="s">
        <v>174</v>
      </c>
      <c r="G75" s="4"/>
    </row>
    <row r="76" spans="1:7" s="117" customFormat="1">
      <c r="A76" s="40"/>
      <c r="B76" s="163" t="s">
        <v>98</v>
      </c>
      <c r="C76" s="154" t="s">
        <v>161</v>
      </c>
      <c r="D76" s="157" t="s">
        <v>45</v>
      </c>
      <c r="E76" s="156">
        <v>3000</v>
      </c>
      <c r="F76" s="166" t="s">
        <v>174</v>
      </c>
      <c r="G76" s="4"/>
    </row>
    <row r="77" spans="1:7" s="117" customFormat="1">
      <c r="A77" s="40"/>
      <c r="B77" s="163" t="s">
        <v>98</v>
      </c>
      <c r="C77" s="154" t="s">
        <v>162</v>
      </c>
      <c r="D77" s="157" t="s">
        <v>45</v>
      </c>
      <c r="E77" s="156">
        <v>1000</v>
      </c>
      <c r="F77" s="166" t="s">
        <v>174</v>
      </c>
      <c r="G77" s="4"/>
    </row>
    <row r="78" spans="1:7" s="117" customFormat="1">
      <c r="A78" s="40"/>
      <c r="B78" s="163" t="s">
        <v>99</v>
      </c>
      <c r="C78" s="154" t="s">
        <v>103</v>
      </c>
      <c r="D78" s="155" t="s">
        <v>13</v>
      </c>
      <c r="E78" s="156">
        <v>25000</v>
      </c>
      <c r="F78" s="164" t="s">
        <v>74</v>
      </c>
      <c r="G78" s="4"/>
    </row>
    <row r="79" spans="1:7" s="117" customFormat="1">
      <c r="A79" s="40"/>
      <c r="B79" s="163" t="s">
        <v>99</v>
      </c>
      <c r="C79" s="154" t="s">
        <v>110</v>
      </c>
      <c r="D79" s="155" t="s">
        <v>13</v>
      </c>
      <c r="E79" s="156">
        <v>25000</v>
      </c>
      <c r="F79" s="164" t="s">
        <v>74</v>
      </c>
      <c r="G79" s="4"/>
    </row>
    <row r="80" spans="1:7" s="117" customFormat="1" ht="15.75" thickBot="1">
      <c r="A80" s="40"/>
      <c r="B80" s="169" t="s">
        <v>99</v>
      </c>
      <c r="C80" s="170" t="s">
        <v>163</v>
      </c>
      <c r="D80" s="171" t="s">
        <v>45</v>
      </c>
      <c r="E80" s="172">
        <v>12500</v>
      </c>
      <c r="F80" s="173" t="s">
        <v>174</v>
      </c>
      <c r="G80" s="4"/>
    </row>
    <row r="81" spans="1:7" ht="15.75" thickBot="1">
      <c r="A81" s="1"/>
      <c r="B81" s="40"/>
      <c r="C81" s="152" t="s">
        <v>16</v>
      </c>
      <c r="D81" s="153"/>
      <c r="E81" s="17">
        <f>SUM(E5:E80)</f>
        <v>7929200</v>
      </c>
      <c r="F81" s="110"/>
      <c r="G81" s="4"/>
    </row>
    <row r="82" spans="1:7">
      <c r="A82" s="1"/>
      <c r="B82" s="1"/>
      <c r="C82" s="1" t="s">
        <v>17</v>
      </c>
      <c r="D82" s="3"/>
      <c r="E82" s="14"/>
      <c r="F82" s="48"/>
      <c r="G82" s="4"/>
    </row>
    <row r="83" spans="1:7">
      <c r="A83" s="1"/>
      <c r="B83" s="137" t="s">
        <v>11</v>
      </c>
      <c r="C83" s="121"/>
      <c r="D83" s="121"/>
      <c r="E83" s="121"/>
      <c r="F83" s="127"/>
      <c r="G83" s="3"/>
    </row>
    <row r="84" spans="1:7">
      <c r="A84" s="1"/>
      <c r="B84" s="42" t="s">
        <v>57</v>
      </c>
      <c r="C84" s="1"/>
      <c r="D84" s="1"/>
      <c r="E84" s="1"/>
      <c r="F84" s="68">
        <f ca="1">+SUMIF($D$5:$F$37,B84,$E$5:$E$37)</f>
        <v>0</v>
      </c>
      <c r="G84" s="3"/>
    </row>
    <row r="85" spans="1:7">
      <c r="A85" s="1"/>
      <c r="B85" s="1" t="s">
        <v>12</v>
      </c>
      <c r="C85" s="1"/>
      <c r="D85" s="1"/>
      <c r="E85" s="1"/>
      <c r="F85" s="68">
        <f ca="1">+SUMIF($D$5:$F$37,B85,$E$5:$E$37)</f>
        <v>0</v>
      </c>
      <c r="G85" s="3"/>
    </row>
    <row r="86" spans="1:7">
      <c r="A86" s="1"/>
      <c r="B86" s="1" t="s">
        <v>13</v>
      </c>
      <c r="C86" s="1"/>
      <c r="D86" s="1"/>
      <c r="E86" s="1"/>
      <c r="F86" s="68">
        <f ca="1">+SUMIF($D$5:$F$80,B86,$E$5:$E$80)</f>
        <v>7727700</v>
      </c>
    </row>
    <row r="87" spans="1:7">
      <c r="A87" s="1"/>
      <c r="B87" s="1" t="s">
        <v>14</v>
      </c>
      <c r="C87" s="1"/>
      <c r="D87" s="1"/>
      <c r="E87" s="1"/>
      <c r="F87" s="68">
        <f ca="1">+SUMIF($D$5:$F$80,B87,$E$5:$E$80)</f>
        <v>22000</v>
      </c>
      <c r="G87" s="3"/>
    </row>
    <row r="88" spans="1:7">
      <c r="A88" s="1"/>
      <c r="B88" s="1" t="s">
        <v>15</v>
      </c>
      <c r="C88" s="1"/>
      <c r="D88" s="1"/>
      <c r="E88" s="1"/>
      <c r="F88" s="68">
        <f ca="1">+SUMIF($D$5:$F$80,B88,$E$5:$E$80)</f>
        <v>0</v>
      </c>
      <c r="G88" s="3"/>
    </row>
    <row r="89" spans="1:7">
      <c r="A89" s="1"/>
      <c r="B89" s="42" t="s">
        <v>45</v>
      </c>
      <c r="C89" s="1"/>
      <c r="D89" s="1"/>
      <c r="E89" s="1"/>
      <c r="F89" s="68">
        <f ca="1">+SUMIF($D$5:$F$80,B89,$E$5:$E$80)</f>
        <v>179500</v>
      </c>
      <c r="G89" s="3"/>
    </row>
    <row r="90" spans="1:7" s="101" customFormat="1">
      <c r="A90" s="40"/>
      <c r="B90" s="42" t="s">
        <v>84</v>
      </c>
      <c r="C90" s="40"/>
      <c r="D90" s="40"/>
      <c r="E90" s="40"/>
      <c r="F90" s="68">
        <f ca="1">+SUMIF($D$5:$F$80,B90,$E$5:$E$80)</f>
        <v>0</v>
      </c>
      <c r="G90" s="110"/>
    </row>
    <row r="91" spans="1:7">
      <c r="A91" s="1"/>
      <c r="B91" s="1"/>
      <c r="C91" s="1"/>
      <c r="D91" s="1"/>
      <c r="E91" s="1"/>
      <c r="F91" s="15">
        <f ca="1">SUM(F84:F90)</f>
        <v>7929200</v>
      </c>
      <c r="G91" s="109"/>
    </row>
    <row r="92" spans="1:7">
      <c r="A92" s="1"/>
      <c r="B92" s="1"/>
      <c r="C92" s="1"/>
      <c r="D92" s="108" t="s">
        <v>63</v>
      </c>
      <c r="E92" s="1"/>
      <c r="F92" s="16">
        <f ca="1">+F91-F90</f>
        <v>7929200</v>
      </c>
    </row>
    <row r="93" spans="1:7">
      <c r="A93" s="1"/>
      <c r="B93" s="1"/>
      <c r="C93" s="1"/>
      <c r="D93" s="3"/>
      <c r="E93" s="1"/>
      <c r="F93" s="3"/>
      <c r="G93" s="3"/>
    </row>
    <row r="94" spans="1:7">
      <c r="A94" s="1"/>
      <c r="B94" s="1"/>
      <c r="C94" s="1"/>
      <c r="D94" s="3"/>
      <c r="E94" s="1"/>
      <c r="F94" s="3"/>
      <c r="G94" s="3"/>
    </row>
    <row r="95" spans="1:7">
      <c r="A95" s="1"/>
      <c r="B95" s="1"/>
      <c r="C95" s="1"/>
      <c r="D95" s="3"/>
      <c r="E95" s="1"/>
      <c r="F95" s="3"/>
      <c r="G95" s="3"/>
    </row>
    <row r="96" spans="1:7">
      <c r="A96" s="1"/>
      <c r="B96" s="1"/>
      <c r="C96" s="1"/>
      <c r="D96" s="3"/>
      <c r="E96" s="1"/>
      <c r="F96" s="3"/>
      <c r="G96" s="3"/>
    </row>
    <row r="97" spans="1:7">
      <c r="A97" s="1"/>
      <c r="B97" s="1"/>
      <c r="C97" s="1"/>
      <c r="D97" s="3"/>
      <c r="E97" s="1"/>
      <c r="F97" s="3"/>
      <c r="G97" s="3"/>
    </row>
    <row r="98" spans="1:7">
      <c r="A98" s="1"/>
      <c r="B98" s="1"/>
      <c r="C98" s="1"/>
      <c r="D98" s="3"/>
      <c r="E98" s="1"/>
      <c r="F98" s="3"/>
      <c r="G98" s="3"/>
    </row>
    <row r="99" spans="1:7">
      <c r="A99" s="1"/>
      <c r="B99" s="1"/>
      <c r="C99" s="1"/>
      <c r="D99" s="3"/>
      <c r="E99" s="1"/>
      <c r="F99" s="3"/>
      <c r="G99" s="3"/>
    </row>
    <row r="100" spans="1:7">
      <c r="A100" s="1"/>
      <c r="B100" s="1"/>
      <c r="C100" s="1"/>
      <c r="D100" s="3"/>
      <c r="E100" s="1"/>
      <c r="F100" s="3"/>
      <c r="G100" s="3"/>
    </row>
    <row r="101" spans="1:7">
      <c r="A101" s="1"/>
      <c r="B101" s="1"/>
      <c r="C101" s="1"/>
      <c r="D101" s="3"/>
      <c r="E101" s="1"/>
      <c r="F101" s="3"/>
      <c r="G101" s="3"/>
    </row>
    <row r="102" spans="1:7">
      <c r="A102" s="1"/>
      <c r="B102" s="1"/>
      <c r="C102" s="1"/>
      <c r="D102" s="3"/>
      <c r="E102" s="1"/>
      <c r="F102" s="3"/>
      <c r="G102" s="3"/>
    </row>
    <row r="103" spans="1:7">
      <c r="A103" s="1"/>
      <c r="B103" s="1"/>
      <c r="C103" s="1"/>
      <c r="D103" s="3"/>
      <c r="E103" s="1"/>
      <c r="F103" s="3"/>
      <c r="G103" s="3"/>
    </row>
    <row r="104" spans="1:7">
      <c r="A104" s="1"/>
      <c r="B104" s="1"/>
      <c r="C104" s="1"/>
      <c r="D104" s="3"/>
      <c r="E104" s="1"/>
      <c r="F104" s="3"/>
      <c r="G104" s="3"/>
    </row>
    <row r="105" spans="1:7">
      <c r="A105" s="1"/>
      <c r="B105" s="1"/>
      <c r="C105" s="1"/>
      <c r="D105" s="3"/>
      <c r="E105" s="1"/>
      <c r="F105" s="3"/>
      <c r="G105" s="3"/>
    </row>
    <row r="106" spans="1:7">
      <c r="A106" s="1"/>
      <c r="B106" s="1"/>
      <c r="C106" s="1"/>
      <c r="D106" s="3"/>
      <c r="E106" s="1"/>
      <c r="F106" s="3"/>
      <c r="G106" s="3"/>
    </row>
    <row r="107" spans="1:7">
      <c r="A107" s="1"/>
      <c r="B107" s="1"/>
      <c r="C107" s="1"/>
      <c r="D107" s="3"/>
      <c r="E107" s="1"/>
      <c r="F107" s="3"/>
      <c r="G107" s="3"/>
    </row>
    <row r="108" spans="1:7">
      <c r="A108" s="1"/>
      <c r="B108" s="1"/>
      <c r="C108" s="1"/>
      <c r="D108" s="3"/>
      <c r="E108" s="1"/>
      <c r="F108" s="3"/>
      <c r="G108" s="3"/>
    </row>
    <row r="109" spans="1:7">
      <c r="A109" s="1"/>
      <c r="B109" s="1"/>
      <c r="C109" s="1"/>
      <c r="D109" s="3"/>
      <c r="E109" s="1"/>
      <c r="F109" s="3"/>
      <c r="G109" s="3"/>
    </row>
    <row r="110" spans="1:7">
      <c r="A110" s="1"/>
      <c r="B110" s="1"/>
      <c r="C110" s="1"/>
      <c r="D110" s="3"/>
      <c r="E110" s="1"/>
      <c r="F110" s="3"/>
      <c r="G110" s="3"/>
    </row>
    <row r="111" spans="1:7">
      <c r="A111" s="1"/>
      <c r="B111" s="1"/>
      <c r="C111" s="1"/>
      <c r="D111" s="3"/>
      <c r="E111" s="1"/>
      <c r="F111" s="3"/>
      <c r="G111" s="3"/>
    </row>
    <row r="112" spans="1:7">
      <c r="A112" s="1"/>
      <c r="B112" s="1"/>
      <c r="C112" s="1"/>
      <c r="D112" s="3"/>
      <c r="E112" s="1"/>
      <c r="F112" s="3"/>
      <c r="G112" s="3"/>
    </row>
    <row r="113" spans="1:7">
      <c r="A113" s="1"/>
      <c r="B113" s="1"/>
      <c r="C113" s="1"/>
      <c r="D113" s="3"/>
      <c r="E113" s="1"/>
      <c r="F113" s="3"/>
      <c r="G113" s="3"/>
    </row>
    <row r="114" spans="1:7">
      <c r="A114" s="1"/>
      <c r="B114" s="1"/>
      <c r="C114" s="1"/>
      <c r="D114" s="3"/>
      <c r="E114" s="1"/>
      <c r="F114" s="3"/>
      <c r="G114" s="3"/>
    </row>
    <row r="115" spans="1:7" ht="15.75" customHeight="1">
      <c r="A115" s="1"/>
      <c r="B115" s="1"/>
      <c r="C115" s="1"/>
      <c r="D115" s="3"/>
      <c r="E115" s="1"/>
      <c r="F115" s="3"/>
      <c r="G115" s="3"/>
    </row>
    <row r="116" spans="1:7" ht="15.75" customHeight="1">
      <c r="A116" s="1"/>
      <c r="B116" s="1"/>
      <c r="C116" s="1"/>
      <c r="D116" s="3"/>
      <c r="E116" s="1"/>
      <c r="F116" s="3"/>
      <c r="G116" s="3"/>
    </row>
    <row r="117" spans="1:7" ht="15.75" customHeight="1">
      <c r="A117" s="1"/>
      <c r="B117" s="1"/>
      <c r="C117" s="1"/>
      <c r="D117" s="3"/>
      <c r="E117" s="1"/>
      <c r="F117" s="3"/>
      <c r="G117" s="3"/>
    </row>
    <row r="118" spans="1:7" ht="15.75" customHeight="1">
      <c r="A118" s="1"/>
      <c r="B118" s="1"/>
      <c r="C118" s="1"/>
      <c r="D118" s="3"/>
      <c r="E118" s="1"/>
      <c r="F118" s="3"/>
      <c r="G118" s="3"/>
    </row>
    <row r="119" spans="1:7" ht="15.75" customHeight="1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spans="1:7" ht="15.75" customHeight="1">
      <c r="A241" s="1"/>
      <c r="B241" s="1"/>
      <c r="C241" s="1"/>
      <c r="D241" s="3"/>
      <c r="E241" s="1"/>
      <c r="F241" s="3"/>
      <c r="G241" s="3"/>
    </row>
    <row r="242" spans="1:7" ht="15.75" customHeight="1">
      <c r="A242" s="1"/>
      <c r="B242" s="1"/>
      <c r="C242" s="1"/>
      <c r="D242" s="3"/>
      <c r="E242" s="1"/>
      <c r="F242" s="3"/>
      <c r="G242" s="3"/>
    </row>
    <row r="243" spans="1:7" ht="15.75" customHeight="1">
      <c r="A243" s="1"/>
      <c r="B243" s="1"/>
      <c r="C243" s="1"/>
      <c r="D243" s="3"/>
      <c r="E243" s="1"/>
      <c r="F243" s="3"/>
      <c r="G243" s="3"/>
    </row>
    <row r="244" spans="1:7" ht="15.75" customHeight="1">
      <c r="A244" s="1"/>
      <c r="B244" s="1"/>
      <c r="C244" s="1"/>
      <c r="D244" s="3"/>
      <c r="E244" s="1"/>
      <c r="F244" s="3"/>
      <c r="G244" s="3"/>
    </row>
    <row r="245" spans="1:7" ht="15.75" customHeight="1">
      <c r="A245" s="1"/>
      <c r="B245" s="1"/>
      <c r="C245" s="1"/>
      <c r="D245" s="3"/>
      <c r="E245" s="1"/>
      <c r="F245" s="3"/>
      <c r="G245" s="3"/>
    </row>
    <row r="246" spans="1:7" ht="15.75" customHeight="1">
      <c r="A246" s="1"/>
      <c r="B246" s="1"/>
      <c r="C246" s="1"/>
      <c r="D246" s="3"/>
      <c r="E246" s="1"/>
      <c r="F246" s="3"/>
      <c r="G246" s="3"/>
    </row>
    <row r="247" spans="1:7" ht="15.75" customHeight="1">
      <c r="A247" s="1"/>
      <c r="B247" s="1"/>
      <c r="C247" s="1"/>
      <c r="D247" s="3"/>
      <c r="E247" s="1"/>
      <c r="F247" s="3"/>
      <c r="G247" s="3"/>
    </row>
    <row r="248" spans="1:7" ht="15.75" customHeight="1">
      <c r="A248" s="1"/>
      <c r="B248" s="1"/>
      <c r="C248" s="1"/>
      <c r="D248" s="3"/>
      <c r="E248" s="1"/>
      <c r="F248" s="3"/>
      <c r="G248" s="3"/>
    </row>
    <row r="249" spans="1:7" ht="15.75" customHeight="1">
      <c r="A249" s="1"/>
      <c r="B249" s="1"/>
      <c r="C249" s="1"/>
      <c r="D249" s="3"/>
      <c r="E249" s="1"/>
      <c r="F249" s="3"/>
      <c r="G249" s="3"/>
    </row>
    <row r="250" spans="1:7" ht="15.75" customHeight="1">
      <c r="A250" s="1"/>
      <c r="B250" s="1"/>
      <c r="C250" s="1"/>
      <c r="D250" s="3"/>
      <c r="E250" s="1"/>
      <c r="F250" s="3"/>
      <c r="G250" s="3"/>
    </row>
    <row r="251" spans="1:7" ht="15.75" customHeight="1">
      <c r="A251" s="1"/>
      <c r="B251" s="1"/>
      <c r="C251" s="1"/>
      <c r="D251" s="3"/>
      <c r="E251" s="1"/>
      <c r="F251" s="3"/>
      <c r="G251" s="3"/>
    </row>
    <row r="252" spans="1:7" ht="15.75" customHeight="1">
      <c r="A252" s="1"/>
      <c r="B252" s="1"/>
      <c r="C252" s="1"/>
      <c r="D252" s="3"/>
      <c r="E252" s="1"/>
      <c r="F252" s="3"/>
      <c r="G252" s="3"/>
    </row>
    <row r="253" spans="1:7" ht="15.75" customHeight="1">
      <c r="A253" s="1"/>
      <c r="B253" s="1"/>
      <c r="C253" s="1"/>
      <c r="D253" s="3"/>
      <c r="E253" s="1"/>
      <c r="F253" s="3"/>
      <c r="G253" s="3"/>
    </row>
    <row r="254" spans="1:7" ht="15.75" customHeight="1">
      <c r="A254" s="1"/>
      <c r="B254" s="1"/>
      <c r="C254" s="1"/>
      <c r="D254" s="3"/>
      <c r="E254" s="1"/>
      <c r="F254" s="3"/>
      <c r="G254" s="3"/>
    </row>
    <row r="255" spans="1:7" ht="15.75" customHeight="1">
      <c r="A255" s="1"/>
      <c r="B255" s="1"/>
      <c r="C255" s="1"/>
      <c r="D255" s="3"/>
      <c r="E255" s="1"/>
      <c r="F255" s="3"/>
      <c r="G255" s="3"/>
    </row>
    <row r="256" spans="1:7" ht="15.75" customHeight="1">
      <c r="A256" s="1"/>
      <c r="B256" s="1"/>
      <c r="C256" s="1"/>
      <c r="D256" s="3"/>
      <c r="E256" s="1"/>
      <c r="F256" s="3"/>
      <c r="G256" s="3"/>
    </row>
    <row r="257" spans="1:7" ht="15.75" customHeight="1">
      <c r="A257" s="1"/>
      <c r="B257" s="1"/>
      <c r="C257" s="1"/>
      <c r="D257" s="3"/>
      <c r="E257" s="1"/>
      <c r="F257" s="3"/>
      <c r="G257" s="3"/>
    </row>
    <row r="258" spans="1:7" ht="15.75" customHeight="1">
      <c r="A258" s="1"/>
      <c r="B258" s="1"/>
      <c r="C258" s="1"/>
      <c r="D258" s="3"/>
      <c r="E258" s="1"/>
      <c r="F258" s="3"/>
      <c r="G258" s="3"/>
    </row>
    <row r="259" spans="1:7" ht="15.75" customHeight="1">
      <c r="A259" s="1"/>
      <c r="B259" s="1"/>
      <c r="C259" s="1"/>
      <c r="D259" s="3"/>
      <c r="E259" s="1"/>
      <c r="F259" s="3"/>
      <c r="G259" s="3"/>
    </row>
    <row r="260" spans="1:7" ht="15.75" customHeight="1">
      <c r="A260" s="1"/>
      <c r="B260" s="1"/>
      <c r="C260" s="1"/>
      <c r="D260" s="3"/>
      <c r="E260" s="1"/>
      <c r="F260" s="3"/>
      <c r="G260" s="3"/>
    </row>
    <row r="261" spans="1:7" ht="15.75" customHeight="1">
      <c r="A261" s="1"/>
      <c r="B261" s="1"/>
      <c r="C261" s="1"/>
      <c r="D261" s="3"/>
      <c r="E261" s="1"/>
      <c r="F261" s="3"/>
      <c r="G261" s="3"/>
    </row>
    <row r="262" spans="1:7" ht="15.75" customHeight="1">
      <c r="A262" s="1"/>
      <c r="B262" s="1"/>
      <c r="C262" s="1"/>
      <c r="D262" s="3"/>
      <c r="E262" s="1"/>
      <c r="F262" s="3"/>
      <c r="G262" s="3"/>
    </row>
    <row r="263" spans="1:7" ht="15.75" customHeight="1">
      <c r="A263" s="1"/>
      <c r="B263" s="1"/>
      <c r="C263" s="1"/>
      <c r="D263" s="3"/>
      <c r="E263" s="1"/>
      <c r="F263" s="3"/>
      <c r="G263" s="3"/>
    </row>
    <row r="264" spans="1:7" ht="15.75" customHeight="1">
      <c r="A264" s="1"/>
      <c r="B264" s="1"/>
      <c r="C264" s="1"/>
      <c r="D264" s="3"/>
      <c r="E264" s="1"/>
      <c r="F264" s="3"/>
      <c r="G264" s="3"/>
    </row>
    <row r="265" spans="1:7" ht="15.75" customHeight="1">
      <c r="A265" s="1"/>
      <c r="B265" s="1"/>
      <c r="C265" s="1"/>
      <c r="D265" s="3"/>
      <c r="E265" s="1"/>
      <c r="F265" s="3"/>
      <c r="G265" s="3"/>
    </row>
    <row r="266" spans="1:7" ht="15.75" customHeight="1">
      <c r="A266" s="1"/>
      <c r="B266" s="1"/>
      <c r="C266" s="1"/>
      <c r="D266" s="3"/>
      <c r="E266" s="1"/>
      <c r="F266" s="3"/>
      <c r="G266" s="3"/>
    </row>
    <row r="267" spans="1:7" ht="15.75" customHeight="1">
      <c r="A267" s="1"/>
      <c r="B267" s="1"/>
      <c r="C267" s="1"/>
      <c r="D267" s="3"/>
      <c r="E267" s="1"/>
      <c r="F267" s="3"/>
      <c r="G267" s="3"/>
    </row>
    <row r="268" spans="1:7" ht="15.75" customHeight="1">
      <c r="A268" s="1"/>
      <c r="B268" s="1"/>
      <c r="C268" s="1"/>
      <c r="D268" s="3"/>
      <c r="E268" s="1"/>
      <c r="F268" s="3"/>
      <c r="G268" s="3"/>
    </row>
    <row r="269" spans="1:7" ht="15.75" customHeight="1">
      <c r="A269" s="1"/>
      <c r="B269" s="1"/>
      <c r="C269" s="1"/>
      <c r="D269" s="3"/>
      <c r="E269" s="1"/>
      <c r="F269" s="3"/>
      <c r="G269" s="3"/>
    </row>
    <row r="270" spans="1:7" ht="15.75" customHeight="1">
      <c r="A270" s="1"/>
      <c r="B270" s="1"/>
      <c r="C270" s="1"/>
      <c r="D270" s="3"/>
      <c r="E270" s="1"/>
      <c r="F270" s="3"/>
      <c r="G270" s="3"/>
    </row>
    <row r="271" spans="1:7" ht="15.75" customHeight="1">
      <c r="A271" s="1"/>
      <c r="B271" s="1"/>
      <c r="C271" s="1"/>
      <c r="D271" s="3"/>
      <c r="E271" s="1"/>
      <c r="F271" s="3"/>
      <c r="G271" s="3"/>
    </row>
    <row r="272" spans="1:7" ht="15.75" customHeight="1">
      <c r="A272" s="1"/>
      <c r="B272" s="1"/>
      <c r="C272" s="1"/>
      <c r="D272" s="3"/>
      <c r="E272" s="1"/>
      <c r="F272" s="3"/>
      <c r="G272" s="3"/>
    </row>
    <row r="273" spans="1:7" ht="15.75" customHeight="1">
      <c r="A273" s="1"/>
      <c r="B273" s="1"/>
      <c r="C273" s="1"/>
      <c r="D273" s="3"/>
      <c r="E273" s="1"/>
      <c r="F273" s="3"/>
      <c r="G273" s="3"/>
    </row>
    <row r="274" spans="1:7" ht="15.75" customHeight="1">
      <c r="A274" s="1"/>
      <c r="B274" s="1"/>
      <c r="C274" s="1"/>
      <c r="D274" s="3"/>
      <c r="E274" s="1"/>
      <c r="F274" s="3"/>
      <c r="G274" s="3"/>
    </row>
    <row r="275" spans="1:7" ht="15.75" customHeight="1">
      <c r="A275" s="1"/>
      <c r="B275" s="1"/>
      <c r="C275" s="1"/>
      <c r="D275" s="3"/>
      <c r="E275" s="1"/>
      <c r="F275" s="3"/>
      <c r="G275" s="3"/>
    </row>
    <row r="276" spans="1:7" ht="15.75" customHeight="1">
      <c r="A276" s="1"/>
      <c r="B276" s="1"/>
      <c r="C276" s="1"/>
      <c r="D276" s="3"/>
      <c r="E276" s="1"/>
      <c r="F276" s="3"/>
      <c r="G276" s="3"/>
    </row>
    <row r="277" spans="1:7" ht="15.75" customHeight="1"/>
    <row r="278" spans="1:7" ht="15.75" customHeight="1"/>
    <row r="279" spans="1:7" ht="15.75" customHeight="1"/>
    <row r="280" spans="1:7" ht="15.75" customHeight="1"/>
    <row r="281" spans="1:7" ht="15.75" customHeight="1"/>
    <row r="282" spans="1:7" ht="15.75" customHeight="1"/>
    <row r="283" spans="1:7" ht="15.75" customHeight="1"/>
    <row r="284" spans="1:7" ht="15.75" customHeight="1"/>
    <row r="285" spans="1:7" ht="15.75" customHeight="1"/>
    <row r="286" spans="1:7" ht="15.75" customHeight="1"/>
    <row r="287" spans="1:7" ht="15.75" customHeight="1"/>
    <row r="288" spans="1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autoFilter ref="B4:F91"/>
  <sortState ref="B5:F38">
    <sortCondition ref="B5:B38"/>
  </sortState>
  <mergeCells count="5">
    <mergeCell ref="C2:E2"/>
    <mergeCell ref="B83:F83"/>
    <mergeCell ref="C81:D81"/>
    <mergeCell ref="B3:F3"/>
    <mergeCell ref="C1:E1"/>
  </mergeCells>
  <pageMargins left="0.7" right="0.7" top="0.75" bottom="0.75" header="0" footer="0"/>
  <pageSetup paperSize="345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84" activePane="bottomLeft" state="frozen"/>
      <selection pane="bottomLeft" activeCell="U113" sqref="U113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8" t="s">
        <v>0</v>
      </c>
      <c r="D1" s="18"/>
      <c r="E1" s="18"/>
      <c r="F1" s="4"/>
      <c r="G1" s="4"/>
      <c r="H1" s="4"/>
    </row>
    <row r="2" spans="1:26" ht="15" customHeight="1">
      <c r="C2" s="120" t="s">
        <v>86</v>
      </c>
      <c r="D2" s="121"/>
      <c r="E2" s="121"/>
      <c r="F2" s="121"/>
      <c r="G2" s="127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1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0">
        <v>1169025</v>
      </c>
    </row>
    <row r="11" spans="1:26" ht="15" customHeight="1">
      <c r="G11" s="22" t="s">
        <v>19</v>
      </c>
    </row>
    <row r="12" spans="1:26" ht="15.75" customHeight="1">
      <c r="J12" s="19" t="s">
        <v>18</v>
      </c>
    </row>
    <row r="13" spans="1:26" ht="15.75" customHeight="1" thickBot="1">
      <c r="J13" s="20">
        <v>7268147</v>
      </c>
    </row>
    <row r="14" spans="1:26" ht="15.75" customHeight="1" thickBot="1">
      <c r="A14" s="23"/>
      <c r="B14" s="24" t="s">
        <v>31</v>
      </c>
      <c r="C14" s="24"/>
      <c r="D14" s="24"/>
      <c r="E14" s="25">
        <f>+J13+H10</f>
        <v>8437172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.75" customHeight="1">
      <c r="H15" s="20">
        <v>2093999</v>
      </c>
      <c r="J15" s="20">
        <v>6063579</v>
      </c>
      <c r="K15" s="4" t="s">
        <v>20</v>
      </c>
      <c r="M15" s="7"/>
      <c r="R15" s="4"/>
    </row>
    <row r="16" spans="1:26" ht="15.75" customHeight="1">
      <c r="G16" s="22" t="s">
        <v>19</v>
      </c>
      <c r="K16" s="39">
        <v>44839</v>
      </c>
      <c r="M16" s="12"/>
      <c r="P16" s="22"/>
      <c r="Q16" s="22"/>
      <c r="R16" s="4"/>
      <c r="S16" s="4"/>
      <c r="T16" s="4"/>
      <c r="U16" s="4"/>
      <c r="V16" s="4"/>
    </row>
    <row r="17" spans="1:26" ht="15.75" customHeight="1">
      <c r="A17" s="4" t="s">
        <v>21</v>
      </c>
      <c r="H17" s="38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7">
        <v>44831</v>
      </c>
      <c r="B18" s="28">
        <v>400000</v>
      </c>
      <c r="L18" s="4"/>
      <c r="M18" s="12"/>
      <c r="P18" s="29"/>
      <c r="Q18" s="4"/>
      <c r="R18" s="4"/>
      <c r="S18" s="4"/>
      <c r="T18" s="4"/>
      <c r="U18" s="4"/>
      <c r="V18" s="4"/>
    </row>
    <row r="19" spans="1:26" ht="15.75" customHeight="1">
      <c r="A19" s="27">
        <v>44833</v>
      </c>
      <c r="B19" s="28">
        <v>200000</v>
      </c>
      <c r="I19" s="12">
        <f>+H15+J15</f>
        <v>8157578</v>
      </c>
      <c r="P19" s="29"/>
      <c r="Q19" s="4"/>
      <c r="R19" s="4"/>
      <c r="S19" s="4"/>
      <c r="T19" s="4"/>
      <c r="U19" s="4"/>
      <c r="V19" s="4"/>
    </row>
    <row r="20" spans="1:26" ht="15.75" customHeight="1">
      <c r="A20" s="27">
        <v>44834</v>
      </c>
      <c r="B20" s="28">
        <v>200000</v>
      </c>
      <c r="N20" s="4"/>
      <c r="O20" s="12"/>
      <c r="P20" s="29"/>
      <c r="Q20" s="4"/>
      <c r="R20" s="4"/>
      <c r="S20" s="4"/>
      <c r="T20" s="4"/>
      <c r="U20" s="4"/>
      <c r="V20" s="4"/>
    </row>
    <row r="21" spans="1:26" ht="15.75" customHeight="1">
      <c r="A21" s="27">
        <v>44839</v>
      </c>
      <c r="B21" s="30">
        <v>360120</v>
      </c>
      <c r="N21" s="4"/>
      <c r="O21" s="12"/>
      <c r="P21" s="29"/>
      <c r="Q21" s="4"/>
      <c r="R21" s="4"/>
      <c r="S21" s="4"/>
      <c r="T21" s="4"/>
      <c r="U21" s="4"/>
      <c r="V21" s="4"/>
    </row>
    <row r="22" spans="1:26" ht="15.75" customHeight="1" thickBot="1">
      <c r="A22" s="27"/>
      <c r="B22" s="31">
        <f>+B21+B18</f>
        <v>760120</v>
      </c>
      <c r="N22" s="4"/>
      <c r="O22" s="12"/>
      <c r="P22" s="29"/>
      <c r="Q22" s="4"/>
      <c r="R22" s="1"/>
      <c r="S22" s="4"/>
      <c r="T22" s="4"/>
      <c r="U22" s="4"/>
      <c r="V22" s="4"/>
    </row>
    <row r="23" spans="1:26" ht="15.75" customHeight="1" thickBot="1">
      <c r="A23" s="58" t="s">
        <v>54</v>
      </c>
      <c r="B23" s="24"/>
      <c r="C23" s="24"/>
      <c r="D23" s="24"/>
      <c r="E23" s="25">
        <f>+J15+H15</f>
        <v>8157578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>
      <c r="J24" s="4" t="s">
        <v>20</v>
      </c>
      <c r="N24" s="4"/>
      <c r="O24" s="12"/>
      <c r="P24" s="29"/>
      <c r="Q24" s="4"/>
      <c r="R24" s="4"/>
      <c r="S24" s="4"/>
      <c r="T24" s="4"/>
      <c r="U24" s="4"/>
      <c r="V24" s="4"/>
    </row>
    <row r="25" spans="1:26" ht="15.75" customHeight="1">
      <c r="G25" s="20">
        <v>226150</v>
      </c>
      <c r="J25" s="20">
        <v>6063579</v>
      </c>
      <c r="K25" s="4"/>
      <c r="L25" s="7"/>
      <c r="N25" s="4"/>
      <c r="O25" s="12"/>
      <c r="P25" s="29"/>
      <c r="Q25" s="4"/>
      <c r="R25" s="4"/>
      <c r="S25" s="4"/>
      <c r="T25" s="4"/>
      <c r="U25" s="4"/>
      <c r="V25" s="4"/>
    </row>
    <row r="26" spans="1:26" ht="15.75" customHeight="1">
      <c r="F26" s="22" t="s">
        <v>19</v>
      </c>
      <c r="K26" s="39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8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8" t="s">
        <v>54</v>
      </c>
      <c r="B29" s="24"/>
      <c r="C29" s="24"/>
      <c r="D29" s="24"/>
      <c r="E29" s="25">
        <f>+G25+J25</f>
        <v>6289729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0">
        <v>643704</v>
      </c>
      <c r="J31" s="50">
        <v>6063579</v>
      </c>
      <c r="K31" s="51"/>
      <c r="L31" s="52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2" t="s">
        <v>19</v>
      </c>
      <c r="J32" s="53"/>
      <c r="K32" s="54">
        <v>44839</v>
      </c>
      <c r="L32" s="49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8">
        <v>44922</v>
      </c>
      <c r="J33" s="53"/>
      <c r="K33" s="51" t="s">
        <v>49</v>
      </c>
      <c r="L33" s="49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5">
        <f>+G31+J31</f>
        <v>6707283</v>
      </c>
    </row>
    <row r="35" spans="1:26" ht="15.75" customHeight="1">
      <c r="I35" s="56" t="s">
        <v>50</v>
      </c>
    </row>
    <row r="36" spans="1:26" ht="15.75" customHeight="1" thickBot="1">
      <c r="H36" s="56" t="s">
        <v>51</v>
      </c>
    </row>
    <row r="37" spans="1:26" ht="15.75" customHeight="1" thickBot="1">
      <c r="A37" s="58" t="s">
        <v>54</v>
      </c>
      <c r="B37" s="24"/>
      <c r="C37" s="24"/>
      <c r="D37" s="24"/>
      <c r="E37" s="57">
        <f>+I34-1100000</f>
        <v>5607283</v>
      </c>
      <c r="F37" s="26"/>
      <c r="G37" s="26"/>
      <c r="H37" s="24"/>
      <c r="I37" s="26" t="s">
        <v>52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>
      <c r="H38" s="20">
        <v>256425</v>
      </c>
      <c r="K38" s="50">
        <v>6063579</v>
      </c>
      <c r="L38" s="51"/>
      <c r="M38" s="52"/>
    </row>
    <row r="39" spans="1:26" ht="15.75" customHeight="1">
      <c r="G39" s="22" t="s">
        <v>19</v>
      </c>
      <c r="K39" s="53"/>
      <c r="L39" s="54">
        <v>44839</v>
      </c>
      <c r="M39" s="49"/>
    </row>
    <row r="40" spans="1:26" ht="15.75" customHeight="1">
      <c r="H40" s="38">
        <v>44957</v>
      </c>
      <c r="K40" s="53"/>
      <c r="L40" s="51" t="s">
        <v>49</v>
      </c>
      <c r="M40" s="49"/>
    </row>
    <row r="41" spans="1:26" ht="15.75" customHeight="1">
      <c r="J41" s="55">
        <f>+H38+K38</f>
        <v>6320004</v>
      </c>
    </row>
    <row r="42" spans="1:26" ht="15.75" customHeight="1">
      <c r="J42" s="56" t="s">
        <v>50</v>
      </c>
    </row>
    <row r="43" spans="1:26" ht="15.75" customHeight="1">
      <c r="I43" s="61" t="s">
        <v>51</v>
      </c>
      <c r="J43" s="61"/>
      <c r="K43" s="61"/>
      <c r="L43" s="61"/>
      <c r="M43" s="61"/>
    </row>
    <row r="44" spans="1:26" ht="15.75" customHeight="1" thickBot="1">
      <c r="I44" s="61"/>
      <c r="J44" s="61"/>
      <c r="K44" s="61"/>
      <c r="L44" s="61"/>
      <c r="M44" s="61"/>
    </row>
    <row r="45" spans="1:26" ht="15.75" customHeight="1" thickBot="1">
      <c r="A45" s="58" t="s">
        <v>54</v>
      </c>
      <c r="B45" s="24"/>
      <c r="C45" s="24"/>
      <c r="D45" s="24"/>
      <c r="E45" s="57">
        <f>+J41</f>
        <v>6320004</v>
      </c>
      <c r="F45" s="26"/>
      <c r="G45" s="26"/>
      <c r="H45" s="24"/>
      <c r="I45" s="26" t="s">
        <v>52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>
      <c r="H46" s="20">
        <v>749655</v>
      </c>
      <c r="K46" s="50">
        <v>4063579</v>
      </c>
      <c r="L46" s="51"/>
      <c r="M46" s="52"/>
    </row>
    <row r="47" spans="1:26" ht="15.75" customHeight="1">
      <c r="H47" s="22" t="s">
        <v>19</v>
      </c>
      <c r="K47" s="53"/>
      <c r="L47" s="54"/>
      <c r="M47" s="49"/>
    </row>
    <row r="48" spans="1:26" ht="15.75" customHeight="1">
      <c r="I48" s="38">
        <v>44985</v>
      </c>
      <c r="K48" s="53"/>
      <c r="L48" s="51"/>
      <c r="M48" s="49"/>
    </row>
    <row r="49" spans="1:26" ht="15.75" customHeight="1">
      <c r="J49" s="69">
        <f>+H46+K46</f>
        <v>4813234</v>
      </c>
    </row>
    <row r="50" spans="1:26" ht="15.75" customHeight="1">
      <c r="J50" s="56" t="s">
        <v>50</v>
      </c>
    </row>
    <row r="51" spans="1:26" ht="16.5" customHeight="1" thickBot="1"/>
    <row r="52" spans="1:26" ht="15.75" customHeight="1" thickBot="1">
      <c r="A52" s="58" t="s">
        <v>54</v>
      </c>
      <c r="B52" s="24"/>
      <c r="C52" s="24"/>
      <c r="D52" s="24"/>
      <c r="E52" s="57">
        <f>+J48</f>
        <v>0</v>
      </c>
      <c r="F52" s="26"/>
      <c r="G52" s="26"/>
      <c r="H52" s="24"/>
      <c r="I52" s="26" t="s">
        <v>52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>
      <c r="E53" s="87" t="s">
        <v>19</v>
      </c>
      <c r="H53" s="20">
        <v>461914</v>
      </c>
      <c r="K53" s="85">
        <f>4063579-400000</f>
        <v>3663579</v>
      </c>
      <c r="L53" s="86" t="s">
        <v>66</v>
      </c>
      <c r="M53" s="52"/>
    </row>
    <row r="54" spans="1:26" ht="15.75" customHeight="1">
      <c r="K54" s="53"/>
      <c r="L54" s="54"/>
      <c r="M54" s="49"/>
    </row>
    <row r="55" spans="1:26" ht="15.75" customHeight="1">
      <c r="I55" s="38">
        <v>45013</v>
      </c>
      <c r="K55" s="53"/>
      <c r="L55" s="51"/>
      <c r="M55" s="49"/>
    </row>
    <row r="56" spans="1:26" ht="15.75" customHeight="1">
      <c r="J56" s="69">
        <f>+H53+K53</f>
        <v>4125493</v>
      </c>
    </row>
    <row r="57" spans="1:26" ht="15.75" customHeight="1" thickBot="1">
      <c r="J57" s="56" t="s">
        <v>50</v>
      </c>
    </row>
    <row r="58" spans="1:26" ht="15.75" customHeight="1" thickBot="1">
      <c r="A58" s="58" t="s">
        <v>54</v>
      </c>
      <c r="B58" s="24"/>
      <c r="C58" s="84">
        <f>+J56</f>
        <v>4125493</v>
      </c>
      <c r="D58" s="24"/>
      <c r="E58" s="57">
        <f>+J54</f>
        <v>0</v>
      </c>
      <c r="F58" s="26"/>
      <c r="G58" s="26"/>
      <c r="H58" s="24"/>
      <c r="I58" s="26" t="s">
        <v>52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>
      <c r="E59" s="87" t="s">
        <v>19</v>
      </c>
      <c r="H59" s="20">
        <v>78825</v>
      </c>
      <c r="K59" s="85">
        <f>4063579-400000-400000</f>
        <v>3263579</v>
      </c>
      <c r="L59" s="86" t="s">
        <v>66</v>
      </c>
      <c r="M59" s="52"/>
    </row>
    <row r="60" spans="1:26" ht="15.75" customHeight="1">
      <c r="K60" s="53"/>
      <c r="L60" s="54"/>
      <c r="M60" s="49"/>
    </row>
    <row r="61" spans="1:26" ht="15.75" customHeight="1">
      <c r="I61" s="38">
        <v>45046</v>
      </c>
      <c r="K61" s="53"/>
      <c r="L61" s="51"/>
      <c r="M61" s="49"/>
    </row>
    <row r="62" spans="1:26" ht="15.75" customHeight="1">
      <c r="J62" s="69">
        <f>+H59+K59</f>
        <v>3342404</v>
      </c>
    </row>
    <row r="63" spans="1:26" ht="15.75" customHeight="1" thickBot="1">
      <c r="J63" s="56" t="s">
        <v>50</v>
      </c>
    </row>
    <row r="64" spans="1:26" ht="15.75" customHeight="1" thickBot="1">
      <c r="A64" s="58" t="s">
        <v>54</v>
      </c>
      <c r="B64" s="24"/>
      <c r="C64" s="84">
        <f>+J62</f>
        <v>3342404</v>
      </c>
      <c r="D64" s="24"/>
      <c r="E64" s="57">
        <f>+J60</f>
        <v>0</v>
      </c>
      <c r="F64" s="26"/>
      <c r="G64" s="26"/>
      <c r="H64" s="24"/>
      <c r="I64" s="26" t="s">
        <v>52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>
      <c r="E65" s="87" t="s">
        <v>19</v>
      </c>
      <c r="H65" s="20">
        <v>92574</v>
      </c>
      <c r="K65" s="85">
        <f>4063579-400000-400000-400000</f>
        <v>2863579</v>
      </c>
      <c r="L65" s="86" t="s">
        <v>66</v>
      </c>
      <c r="M65" s="52"/>
    </row>
    <row r="66" spans="1:26" ht="15.75" customHeight="1">
      <c r="I66" s="38">
        <v>45077</v>
      </c>
    </row>
    <row r="67" spans="1:26" ht="15.75" customHeight="1">
      <c r="J67" s="69">
        <f>+H65+K65</f>
        <v>2956153</v>
      </c>
      <c r="K67" s="93" t="s">
        <v>81</v>
      </c>
    </row>
    <row r="68" spans="1:26" ht="15.75" customHeight="1">
      <c r="K68" s="92"/>
    </row>
    <row r="69" spans="1:26" ht="15.75" customHeight="1" thickBot="1">
      <c r="J69" s="95">
        <v>2783579</v>
      </c>
      <c r="K69" s="96" t="s">
        <v>79</v>
      </c>
      <c r="L69" s="96"/>
      <c r="M69" s="96"/>
    </row>
    <row r="70" spans="1:26" ht="15.75" customHeight="1" thickBot="1">
      <c r="J70" s="97">
        <f>+J69-K65</f>
        <v>-80000</v>
      </c>
      <c r="K70" s="98" t="s">
        <v>80</v>
      </c>
      <c r="L70" s="98"/>
      <c r="M70" s="99"/>
    </row>
    <row r="71" spans="1:26" ht="15.75" customHeight="1" thickBot="1">
      <c r="J71" s="94"/>
      <c r="K71" s="100" t="s">
        <v>82</v>
      </c>
    </row>
    <row r="72" spans="1:26" ht="15.75" customHeight="1" thickBot="1">
      <c r="A72" s="58" t="s">
        <v>54</v>
      </c>
      <c r="B72" s="24"/>
      <c r="C72" s="84">
        <f>+J67</f>
        <v>2956153</v>
      </c>
      <c r="D72" s="24"/>
      <c r="E72" s="57">
        <f>+J69</f>
        <v>2783579</v>
      </c>
      <c r="F72" s="26"/>
      <c r="G72" s="26"/>
      <c r="H72" s="24"/>
      <c r="I72" s="26" t="s">
        <v>52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>
      <c r="E73" s="87" t="s">
        <v>19</v>
      </c>
      <c r="H73" s="20">
        <v>280995</v>
      </c>
      <c r="K73" s="85">
        <f>+J69-500000-400000-400000</f>
        <v>1483579</v>
      </c>
      <c r="L73" s="86" t="s">
        <v>66</v>
      </c>
      <c r="M73" s="52"/>
    </row>
    <row r="74" spans="1:26" ht="15.75" customHeight="1">
      <c r="I74" s="38">
        <v>45107</v>
      </c>
    </row>
    <row r="75" spans="1:26" ht="15.75" customHeight="1">
      <c r="J75" s="69">
        <f>+H73+K73</f>
        <v>1764574</v>
      </c>
      <c r="K75" s="93" t="s">
        <v>81</v>
      </c>
    </row>
    <row r="76" spans="1:26" ht="15.75" customHeight="1">
      <c r="K76" s="92"/>
    </row>
    <row r="77" spans="1:26" ht="15.75" customHeight="1" thickBot="1">
      <c r="J77" s="95">
        <f>+J69-400000-500000-400000</f>
        <v>1483579</v>
      </c>
      <c r="K77" s="96" t="s">
        <v>79</v>
      </c>
      <c r="L77" s="96"/>
      <c r="M77" s="96"/>
    </row>
    <row r="78" spans="1:26" s="101" customFormat="1" ht="15.75" customHeight="1" thickBot="1">
      <c r="A78" s="58" t="s">
        <v>54</v>
      </c>
      <c r="B78" s="24"/>
      <c r="C78" s="84">
        <f>+J73</f>
        <v>0</v>
      </c>
      <c r="D78" s="24"/>
      <c r="E78" s="57">
        <f>+J75</f>
        <v>1764574</v>
      </c>
      <c r="F78" s="26"/>
      <c r="G78" s="26"/>
      <c r="H78" s="24"/>
      <c r="I78" s="26" t="s">
        <v>52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s="101" customFormat="1" ht="15.75" customHeight="1">
      <c r="E79" s="87" t="s">
        <v>19</v>
      </c>
      <c r="H79" s="20">
        <v>581927</v>
      </c>
      <c r="K79" s="85">
        <f>+J77-400000</f>
        <v>1083579</v>
      </c>
      <c r="L79" s="86" t="s">
        <v>66</v>
      </c>
      <c r="M79" s="52"/>
    </row>
    <row r="80" spans="1:26" s="101" customFormat="1" ht="15.75" customHeight="1">
      <c r="I80" s="38">
        <v>45138</v>
      </c>
    </row>
    <row r="81" spans="1:26" s="101" customFormat="1" ht="15.75" customHeight="1">
      <c r="J81" s="69">
        <f>+H79+K79</f>
        <v>1665506</v>
      </c>
      <c r="K81" s="93" t="s">
        <v>81</v>
      </c>
    </row>
    <row r="82" spans="1:26" s="101" customFormat="1" ht="15.75" customHeight="1">
      <c r="K82" s="92"/>
    </row>
    <row r="83" spans="1:26" ht="15.75" customHeight="1" thickBot="1">
      <c r="J83" s="95">
        <f>1483579-400000</f>
        <v>1083579</v>
      </c>
      <c r="K83" s="96" t="s">
        <v>79</v>
      </c>
      <c r="L83" s="96"/>
      <c r="M83" s="96"/>
    </row>
    <row r="84" spans="1:26" s="117" customFormat="1" ht="15.75" customHeight="1" thickBot="1">
      <c r="A84" s="58" t="s">
        <v>54</v>
      </c>
      <c r="B84" s="24"/>
      <c r="C84" s="84">
        <f>+J79</f>
        <v>0</v>
      </c>
      <c r="D84" s="24"/>
      <c r="E84" s="57">
        <f>+J81</f>
        <v>1665506</v>
      </c>
      <c r="F84" s="26"/>
      <c r="G84" s="26"/>
      <c r="H84" s="24"/>
      <c r="I84" s="26" t="s">
        <v>52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s="117" customFormat="1" ht="15.75" customHeight="1">
      <c r="E85" s="87" t="s">
        <v>19</v>
      </c>
      <c r="H85" s="20">
        <v>1193098</v>
      </c>
      <c r="K85" s="85">
        <f>+J83</f>
        <v>1083579</v>
      </c>
      <c r="L85" s="86" t="s">
        <v>66</v>
      </c>
      <c r="M85" s="52"/>
    </row>
    <row r="86" spans="1:26" s="117" customFormat="1" ht="15.75" customHeight="1">
      <c r="I86" s="38">
        <v>45168</v>
      </c>
    </row>
    <row r="87" spans="1:26" s="117" customFormat="1" ht="15.75" customHeight="1">
      <c r="J87" s="69">
        <f>+H85+K85</f>
        <v>2276677</v>
      </c>
      <c r="K87" s="93" t="s">
        <v>81</v>
      </c>
    </row>
    <row r="88" spans="1:26" s="117" customFormat="1" ht="15.75" customHeight="1">
      <c r="K88" s="92"/>
    </row>
    <row r="89" spans="1:26" s="117" customFormat="1" ht="15.75" customHeight="1">
      <c r="J89" s="95">
        <f>1483579-400000</f>
        <v>1083579</v>
      </c>
      <c r="K89" s="96" t="s">
        <v>79</v>
      </c>
      <c r="L89" s="96"/>
      <c r="M89" s="96"/>
    </row>
    <row r="90" spans="1:26" ht="15.75" customHeight="1"/>
    <row r="91" spans="1:26" ht="15.75" customHeight="1"/>
    <row r="92" spans="1:26" ht="15.75" customHeight="1"/>
    <row r="93" spans="1:26" ht="15.75" customHeight="1"/>
    <row r="94" spans="1:26" ht="15.75" customHeight="1"/>
    <row r="95" spans="1:26" ht="15.75" customHeight="1"/>
    <row r="96" spans="1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G38" sqref="G38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paperSize="345" scale="56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3"/>
  <sheetViews>
    <sheetView showGridLines="0" workbookViewId="0">
      <selection activeCell="E30" sqref="E30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0" t="s">
        <v>86</v>
      </c>
      <c r="D2" s="121"/>
      <c r="E2" s="12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2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63" t="s">
        <v>7</v>
      </c>
      <c r="B7" s="64" t="s">
        <v>23</v>
      </c>
      <c r="C7" s="64" t="s">
        <v>24</v>
      </c>
      <c r="D7" s="64" t="s">
        <v>25</v>
      </c>
      <c r="E7" s="64" t="s">
        <v>9</v>
      </c>
      <c r="F7" s="65" t="s">
        <v>26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111">
        <v>45145</v>
      </c>
      <c r="B8" s="143" t="s">
        <v>58</v>
      </c>
      <c r="C8" s="141" t="s">
        <v>71</v>
      </c>
      <c r="D8" s="141" t="s">
        <v>178</v>
      </c>
      <c r="E8" s="112">
        <v>2600000</v>
      </c>
      <c r="F8" s="113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26">
      <c r="A9" s="43">
        <v>45148</v>
      </c>
      <c r="B9" s="144"/>
      <c r="C9" s="142"/>
      <c r="D9" s="142"/>
      <c r="E9" s="89">
        <v>2000000</v>
      </c>
      <c r="F9" s="44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26">
      <c r="A10" s="43">
        <v>45149</v>
      </c>
      <c r="B10" s="144"/>
      <c r="C10" s="142"/>
      <c r="D10" s="142"/>
      <c r="E10" s="89">
        <v>2000000</v>
      </c>
      <c r="F10" s="44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26" s="101" customFormat="1">
      <c r="A11" s="43">
        <v>45145</v>
      </c>
      <c r="B11" s="119" t="s">
        <v>176</v>
      </c>
      <c r="C11" s="118" t="s">
        <v>85</v>
      </c>
      <c r="D11" s="118" t="s">
        <v>180</v>
      </c>
      <c r="E11" s="89">
        <v>11550</v>
      </c>
      <c r="F11" s="44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26" s="101" customFormat="1">
      <c r="A12" s="43">
        <v>45152</v>
      </c>
      <c r="B12" s="119" t="s">
        <v>176</v>
      </c>
      <c r="C12" s="118" t="s">
        <v>85</v>
      </c>
      <c r="D12" s="118" t="s">
        <v>180</v>
      </c>
      <c r="E12" s="89">
        <v>9200</v>
      </c>
      <c r="F12" s="44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26" s="90" customFormat="1">
      <c r="A13" s="43">
        <v>45152</v>
      </c>
      <c r="B13" s="119" t="s">
        <v>170</v>
      </c>
      <c r="C13" s="118" t="s">
        <v>169</v>
      </c>
      <c r="D13" s="118" t="s">
        <v>179</v>
      </c>
      <c r="E13" s="89">
        <v>10000</v>
      </c>
      <c r="F13" s="44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</row>
    <row r="14" spans="1:26" s="90" customFormat="1">
      <c r="A14" s="43">
        <v>45154</v>
      </c>
      <c r="B14" s="119" t="s">
        <v>176</v>
      </c>
      <c r="C14" s="118" t="s">
        <v>85</v>
      </c>
      <c r="D14" s="118" t="s">
        <v>185</v>
      </c>
      <c r="E14" s="89">
        <v>11750</v>
      </c>
      <c r="F14" s="44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</row>
    <row r="15" spans="1:26" s="90" customFormat="1">
      <c r="A15" s="43">
        <v>45159</v>
      </c>
      <c r="B15" s="119" t="s">
        <v>33</v>
      </c>
      <c r="C15" s="118" t="s">
        <v>72</v>
      </c>
      <c r="D15" s="118" t="s">
        <v>181</v>
      </c>
      <c r="E15" s="89">
        <v>36205</v>
      </c>
      <c r="F15" s="44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</row>
    <row r="16" spans="1:26" s="90" customFormat="1" ht="30">
      <c r="A16" s="43">
        <v>45159</v>
      </c>
      <c r="B16" s="119" t="s">
        <v>171</v>
      </c>
      <c r="C16" s="118" t="s">
        <v>172</v>
      </c>
      <c r="D16" s="174" t="s">
        <v>182</v>
      </c>
      <c r="E16" s="89">
        <v>461154</v>
      </c>
      <c r="F16" s="44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 ht="13.5" customHeight="1">
      <c r="A17" s="91">
        <v>45162</v>
      </c>
      <c r="B17" s="119" t="s">
        <v>34</v>
      </c>
      <c r="C17" s="118" t="s">
        <v>73</v>
      </c>
      <c r="D17" s="118" t="s">
        <v>183</v>
      </c>
      <c r="E17" s="89">
        <v>160600</v>
      </c>
      <c r="F17" s="44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spans="1:19" s="117" customFormat="1" ht="13.5" customHeight="1">
      <c r="A18" s="91">
        <v>45163</v>
      </c>
      <c r="B18" s="119" t="s">
        <v>173</v>
      </c>
      <c r="C18" s="118" t="s">
        <v>177</v>
      </c>
      <c r="D18" s="118" t="s">
        <v>184</v>
      </c>
      <c r="E18" s="89">
        <v>12000</v>
      </c>
      <c r="F18" s="44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19" s="117" customFormat="1" ht="13.5" customHeight="1" thickBot="1">
      <c r="A19" s="114">
        <v>45169</v>
      </c>
      <c r="B19" s="147" t="s">
        <v>176</v>
      </c>
      <c r="C19" s="148" t="s">
        <v>175</v>
      </c>
      <c r="D19" s="148" t="s">
        <v>185</v>
      </c>
      <c r="E19" s="115">
        <v>5570</v>
      </c>
      <c r="F19" s="149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19" ht="15.75" customHeight="1">
      <c r="A20" s="33"/>
      <c r="B20" s="33"/>
      <c r="C20" s="47" t="s">
        <v>27</v>
      </c>
      <c r="D20" s="66"/>
      <c r="E20" s="34">
        <f>SUM(E8:E19)</f>
        <v>7318029</v>
      </c>
      <c r="F20" s="3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3"/>
      <c r="H26" s="36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G27" s="1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F28" s="1"/>
      <c r="G28" s="1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G29" s="1"/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4">
    <mergeCell ref="C2:E2"/>
    <mergeCell ref="C8:C10"/>
    <mergeCell ref="B8:B10"/>
    <mergeCell ref="D8:D10"/>
  </mergeCells>
  <pageMargins left="0.7" right="0.7" top="0.75" bottom="0.75" header="0" footer="0"/>
  <pageSetup paperSize="345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topLeftCell="H67" workbookViewId="0">
      <selection activeCell="N100" sqref="N100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paperSize="345" scale="3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8" t="s">
        <v>0</v>
      </c>
      <c r="D1" s="18"/>
      <c r="E1" s="4"/>
      <c r="F1" s="13"/>
      <c r="G1" s="13"/>
    </row>
    <row r="2" spans="1:7" ht="18.75" customHeight="1">
      <c r="C2" s="145" t="s">
        <v>5</v>
      </c>
      <c r="D2" s="121"/>
      <c r="E2" s="121"/>
      <c r="F2" s="121"/>
      <c r="G2" s="127"/>
    </row>
    <row r="10" spans="1:7">
      <c r="A10" s="4" t="s">
        <v>28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29</v>
      </c>
    </row>
    <row r="57" spans="1:1" ht="15.75" customHeight="1">
      <c r="A57" s="37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30</v>
      </c>
    </row>
    <row r="94" spans="1:3" ht="15.75" customHeight="1">
      <c r="C94" s="37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Hoja1</vt:lpstr>
      <vt:lpstr>Gastos</vt:lpstr>
      <vt:lpstr>COMPROBANTES GTOS </vt:lpstr>
      <vt:lpstr>Comprobantes de Gastos08</vt:lpstr>
      <vt:lpstr>'COMPROBANTES GTOS 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2024-04-20T20:22:20Z</cp:lastPrinted>
  <dcterms:created xsi:type="dcterms:W3CDTF">2022-08-25T12:17:22Z</dcterms:created>
  <dcterms:modified xsi:type="dcterms:W3CDTF">2024-04-20T20:22:37Z</dcterms:modified>
</cp:coreProperties>
</file>