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3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Ingresos!$B$4:$F$55</definedName>
    <definedName name="_xlnm.Print_Area" localSheetId="4">'COMPROBANTES GTOS '!$A$1:$S$137</definedName>
    <definedName name="_xlnm.Print_Area" localSheetId="3">'Gastos-Egresos'!$A$1:$F$20</definedName>
    <definedName name="_xlnm.Print_Area" localSheetId="1">Ingresos!$A$1:$F$57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D19" i="1" l="1"/>
  <c r="J7" i="1"/>
  <c r="J99" i="3"/>
  <c r="E96" i="3"/>
  <c r="E90" i="3"/>
  <c r="K97" i="3"/>
  <c r="C96" i="3"/>
  <c r="E45" i="2"/>
  <c r="F48" i="2"/>
  <c r="J93" i="3" l="1"/>
  <c r="K91" i="3"/>
  <c r="C90" i="3"/>
  <c r="J87" i="3" l="1"/>
  <c r="K85" i="3"/>
  <c r="K79" i="3"/>
  <c r="E84" i="3"/>
  <c r="E78" i="3"/>
  <c r="C84" i="3"/>
  <c r="E18" i="5"/>
  <c r="F53" i="2"/>
  <c r="F54" i="2"/>
  <c r="F51" i="2"/>
  <c r="F50" i="2"/>
  <c r="F52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K73" i="3"/>
  <c r="E72" i="3"/>
  <c r="J77" i="3"/>
  <c r="D18" i="1" l="1"/>
  <c r="J75" i="3"/>
  <c r="J81" i="3" l="1"/>
  <c r="D20" i="1"/>
  <c r="F49" i="2" l="1"/>
  <c r="F55" i="2" l="1"/>
  <c r="F56" i="2" s="1"/>
  <c r="H22" i="1" s="1"/>
  <c r="H23" i="1"/>
  <c r="E9" i="1" l="1"/>
  <c r="J9" i="1"/>
  <c r="J11" i="1" l="1"/>
  <c r="E8" i="1" s="1"/>
  <c r="E10" i="1" l="1"/>
  <c r="E27" i="1" s="1"/>
  <c r="E11" i="1" l="1"/>
  <c r="F20" i="1" s="1"/>
  <c r="H24" i="1" l="1"/>
  <c r="H27" i="1" s="1"/>
</calcChain>
</file>

<file path=xl/sharedStrings.xml><?xml version="1.0" encoding="utf-8"?>
<sst xmlns="http://schemas.openxmlformats.org/spreadsheetml/2006/main" count="328" uniqueCount="152">
  <si>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</si>
  <si>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</si>
  <si>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</si>
  <si>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</si>
  <si>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</si>
  <si>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</si>
  <si>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</si>
  <si>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</si>
  <si>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</si>
  <si>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</si>
  <si>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</si>
  <si>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</si>
  <si>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</si>
  <si>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</si>
  <si>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</si>
  <si>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</si>
  <si>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</si>
  <si>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</si>
  <si>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</si>
  <si>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</si>
  <si>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</si>
  <si>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</si>
  <si>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</si>
  <si>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CONCEPTO</t>
  </si>
  <si>
    <t>N°FACTURA /BOLETA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</si>
  <si>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</si>
  <si>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</si>
  <si>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</si>
  <si>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</si>
  <si>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</si>
  <si>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</si>
  <si>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Marbella</t>
  </si>
  <si>
    <t>Turin</t>
  </si>
  <si>
    <t>Perugia</t>
  </si>
  <si>
    <t>Genova</t>
  </si>
  <si>
    <t>Coruña</t>
  </si>
  <si>
    <t>Ancona</t>
  </si>
  <si>
    <t>PUS</t>
  </si>
  <si>
    <t>Elba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</si>
  <si>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</si>
  <si>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</si>
  <si>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</si>
  <si>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</si>
  <si>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</si>
  <si>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</si>
  <si>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</si>
  <si>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</si>
  <si>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</si>
  <si>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</si>
  <si>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</si>
  <si>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</si>
  <si>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</si>
  <si>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</si>
  <si>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</si>
  <si>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</si>
  <si>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</si>
  <si>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</si>
  <si>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</si>
  <si>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</si>
  <si>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</si>
  <si>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</si>
  <si>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</si>
  <si>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Evaristo Molina Aaron Osorio</t>
  </si>
  <si>
    <t>Valencia</t>
  </si>
  <si>
    <t>concepto</t>
  </si>
  <si>
    <t>pago Directo Castello</t>
  </si>
  <si>
    <t xml:space="preserve">SALDO FINAL </t>
  </si>
  <si>
    <t xml:space="preserve">SALDO MES INICIAL </t>
  </si>
  <si>
    <t>Banco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</si>
  <si>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</si>
  <si>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</si>
  <si>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</si>
  <si>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</si>
  <si>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</si>
  <si>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Jose Antonio Munoz Garcia</t>
  </si>
  <si>
    <t>Transf. de EDGARD ADOLFO RIVAS RUZ</t>
  </si>
  <si>
    <t>Transf. de Leonardo Tomas Matias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</si>
  <si>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</si>
  <si>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</si>
  <si>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</si>
  <si>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</si>
  <si>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</si>
  <si>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</si>
  <si>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CANAS ROMAN MARIA JOSE</t>
  </si>
  <si>
    <t>Transf. de Jacqueline Del Carmen Bustama</t>
  </si>
  <si>
    <t>Transf. de ROBERTO CARLOS ARAYA CONTRERA</t>
  </si>
  <si>
    <t>Transf. de LETICIA ALEJANDRA MORALES SAN</t>
  </si>
  <si>
    <t>Transf. de Leonel Solar Ortiz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</si>
  <si>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</si>
  <si>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</si>
  <si>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</si>
  <si>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</si>
  <si>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Nelson Ignacio Sepulveda Mira</t>
  </si>
  <si>
    <t>MONTO AHORRADO</t>
  </si>
  <si>
    <t>SE LOGRO AHORRAR</t>
  </si>
  <si>
    <t>Transf. de FABIOLA CAROLA ARISMENDI OVAN</t>
  </si>
  <si>
    <t>Transf. de Roberto Alejandro Sepu</t>
  </si>
  <si>
    <t>Etapa 9</t>
  </si>
  <si>
    <t>Barcelona</t>
  </si>
  <si>
    <t>Certificados de  Residencia</t>
  </si>
  <si>
    <t>PUN</t>
  </si>
  <si>
    <t>transferencia directa</t>
  </si>
  <si>
    <t>OCTUBRE 2023</t>
  </si>
  <si>
    <t>OCTUBRE  2023</t>
  </si>
  <si>
    <t>02-10-2023</t>
  </si>
  <si>
    <t>Transf. de Daniel Enrique Calderon Melen</t>
  </si>
  <si>
    <t>Transf. de Francisco Antonio Celis Avile</t>
  </si>
  <si>
    <t>03-10-2023</t>
  </si>
  <si>
    <t>04-10-2023</t>
  </si>
  <si>
    <t>05-10-2023</t>
  </si>
  <si>
    <t>06-10-2023</t>
  </si>
  <si>
    <t>Transf. de Ricardo Enrique Brito</t>
  </si>
  <si>
    <t>Transf. de RICARDO ENRIQUE BRITO SALGADO</t>
  </si>
  <si>
    <t>10-10-2023</t>
  </si>
  <si>
    <t>11-10-2023</t>
  </si>
  <si>
    <t>12-10-2023</t>
  </si>
  <si>
    <t>Transf. de ROXANA DEL PILAR PALMA CARMON</t>
  </si>
  <si>
    <t>13-10-2023</t>
  </si>
  <si>
    <t>16-10-2023</t>
  </si>
  <si>
    <t>17-10-2023</t>
  </si>
  <si>
    <t>23-10-2023</t>
  </si>
  <si>
    <t>Transf. de COMERCIAL AICBOUTIQUE SPA</t>
  </si>
  <si>
    <t>Transf. de RODOLFO ESTEBAN QUINTANILLA S</t>
  </si>
  <si>
    <t>Transf. de Luis Del Transito Gonzalez Se</t>
  </si>
  <si>
    <t>Transf. de ITURRA HENRIQUEZ ISIDORA ALEJ</t>
  </si>
  <si>
    <t>30-10-2023</t>
  </si>
  <si>
    <t>Transf. de Paulina Ester Poblete Varas</t>
  </si>
  <si>
    <t>31-10-2023</t>
  </si>
  <si>
    <t>Blanca Villa</t>
  </si>
  <si>
    <t>Transf. para Marco Ballesteros</t>
  </si>
  <si>
    <t xml:space="preserve">Transf. para Ariel Grandon    </t>
  </si>
  <si>
    <t>Transf. para empresa de seguri</t>
  </si>
  <si>
    <t xml:space="preserve">Transf. para Eyllen reyes     </t>
  </si>
  <si>
    <t>19-10-2023</t>
  </si>
  <si>
    <t xml:space="preserve">Transf. para Moviles de chile </t>
  </si>
  <si>
    <t>Boton de Pago Servipag</t>
  </si>
  <si>
    <t>24-10-2023</t>
  </si>
  <si>
    <t>Transf. para Constanza Martnez</t>
  </si>
  <si>
    <t>Comentario</t>
  </si>
  <si>
    <t>Compra de art de limpieza para casetas de guardias</t>
  </si>
  <si>
    <t>Mantencion acceso residentes</t>
  </si>
  <si>
    <t>BH-417</t>
  </si>
  <si>
    <t>Pago Empresa de seguridad Versep</t>
  </si>
  <si>
    <t>F-477</t>
  </si>
  <si>
    <t>Reembolso gastos de bencina generador</t>
  </si>
  <si>
    <t>b-2830934</t>
  </si>
  <si>
    <t>Arriendo y limpieza de baños quimicos</t>
  </si>
  <si>
    <t>F-376255-378111</t>
  </si>
  <si>
    <t>GTD-pago internet y telefono caseta norte</t>
  </si>
  <si>
    <t>F-2179080</t>
  </si>
  <si>
    <t>F- 380844156</t>
  </si>
  <si>
    <t>CGE-electricidad caseta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</si>
</sst>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3" fillId="0" borderId="0" applyFont="0" applyFill="0" applyBorder="0" applyAlignment="0" applyProtection="0"/>
  </cellStyleXfs>
  <cellXfs count="164">
    <xf numFmtId="0" fontId="0" fillId="0" borderId="0" xfId="0"/>
    <xf numFmtId="0" fontId="8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0" xfId="0" applyFont="1"/>
    <xf numFmtId="164" fontId="8" fillId="0" borderId="0" xfId="0" applyNumberFormat="1" applyFont="1"/>
    <xf numFmtId="0" fontId="8" fillId="0" borderId="5" xfId="0" applyFont="1" applyBorder="1"/>
    <xf numFmtId="0" fontId="11" fillId="2" borderId="1" xfId="0" applyFont="1" applyFill="1" applyBorder="1"/>
    <xf numFmtId="41" fontId="8" fillId="2" borderId="1" xfId="0" applyNumberFormat="1" applyFont="1" applyFill="1" applyBorder="1" applyAlignment="1">
      <alignment horizontal="center"/>
    </xf>
    <xf numFmtId="41" fontId="8" fillId="2" borderId="1" xfId="0" applyNumberFormat="1" applyFont="1" applyFill="1" applyBorder="1"/>
    <xf numFmtId="41" fontId="8" fillId="2" borderId="6" xfId="0" applyNumberFormat="1" applyFont="1" applyFill="1" applyBorder="1" applyAlignment="1">
      <alignment horizontal="center"/>
    </xf>
    <xf numFmtId="41" fontId="9" fillId="3" borderId="1" xfId="0" applyNumberFormat="1" applyFont="1" applyFill="1" applyBorder="1" applyAlignment="1">
      <alignment horizontal="center"/>
    </xf>
    <xf numFmtId="41" fontId="8" fillId="0" borderId="0" xfId="0" applyNumberFormat="1" applyFont="1"/>
    <xf numFmtId="49" fontId="12" fillId="2" borderId="1" xfId="0" applyNumberFormat="1" applyFont="1" applyFill="1" applyBorder="1"/>
    <xf numFmtId="166" fontId="8" fillId="2" borderId="1" xfId="0" applyNumberFormat="1" applyFont="1" applyFill="1" applyBorder="1"/>
    <xf numFmtId="166" fontId="9" fillId="4" borderId="1" xfId="0" applyNumberFormat="1" applyFont="1" applyFill="1" applyBorder="1"/>
    <xf numFmtId="6" fontId="8" fillId="2" borderId="1" xfId="0" applyNumberFormat="1" applyFont="1" applyFill="1" applyBorder="1"/>
    <xf numFmtId="49" fontId="9" fillId="2" borderId="1" xfId="0" applyNumberFormat="1" applyFont="1" applyFill="1" applyBorder="1"/>
    <xf numFmtId="0" fontId="13" fillId="0" borderId="0" xfId="0" applyFont="1"/>
    <xf numFmtId="41" fontId="9" fillId="3" borderId="1" xfId="0" applyNumberFormat="1" applyFont="1" applyFill="1" applyBorder="1"/>
    <xf numFmtId="41" fontId="9" fillId="0" borderId="0" xfId="0" applyNumberFormat="1" applyFont="1"/>
    <xf numFmtId="0" fontId="9" fillId="0" borderId="0" xfId="0" applyFont="1"/>
    <xf numFmtId="0" fontId="8" fillId="3" borderId="7" xfId="0" applyFont="1" applyFill="1" applyBorder="1"/>
    <xf numFmtId="0" fontId="9" fillId="3" borderId="8" xfId="0" applyFont="1" applyFill="1" applyBorder="1"/>
    <xf numFmtId="41" fontId="8" fillId="3" borderId="8" xfId="0" applyNumberFormat="1" applyFont="1" applyFill="1" applyBorder="1"/>
    <xf numFmtId="0" fontId="8" fillId="3" borderId="8" xfId="0" applyFont="1" applyFill="1" applyBorder="1"/>
    <xf numFmtId="165" fontId="8" fillId="0" borderId="0" xfId="0" applyNumberFormat="1" applyFont="1"/>
    <xf numFmtId="6" fontId="9" fillId="3" borderId="1" xfId="0" applyNumberFormat="1" applyFont="1" applyFill="1" applyBorder="1"/>
    <xf numFmtId="165" fontId="8" fillId="2" borderId="1" xfId="0" applyNumberFormat="1" applyFont="1" applyFill="1" applyBorder="1" applyAlignment="1">
      <alignment horizontal="left"/>
    </xf>
    <xf numFmtId="6" fontId="8" fillId="3" borderId="1" xfId="0" applyNumberFormat="1" applyFont="1" applyFill="1" applyBorder="1"/>
    <xf numFmtId="6" fontId="8" fillId="0" borderId="0" xfId="0" applyNumberFormat="1" applyFont="1"/>
    <xf numFmtId="0" fontId="9" fillId="5" borderId="1" xfId="0" applyFont="1" applyFill="1" applyBorder="1"/>
    <xf numFmtId="16" fontId="8" fillId="2" borderId="1" xfId="0" applyNumberFormat="1" applyFont="1" applyFill="1" applyBorder="1"/>
    <xf numFmtId="6" fontId="9" fillId="5" borderId="9" xfId="0" applyNumberFormat="1" applyFont="1" applyFill="1" applyBorder="1"/>
    <xf numFmtId="167" fontId="8" fillId="2" borderId="1" xfId="0" applyNumberFormat="1" applyFont="1" applyFill="1" applyBorder="1"/>
    <xf numFmtId="41" fontId="8" fillId="6" borderId="1" xfId="0" applyNumberFormat="1" applyFont="1" applyFill="1" applyBorder="1"/>
    <xf numFmtId="14" fontId="0" fillId="0" borderId="0" xfId="0" applyNumberFormat="1"/>
    <xf numFmtId="14" fontId="8" fillId="0" borderId="0" xfId="0" applyNumberFormat="1" applyFont="1"/>
    <xf numFmtId="0" fontId="8" fillId="2" borderId="4" xfId="0" applyFont="1" applyFill="1" applyBorder="1"/>
    <xf numFmtId="0" fontId="15" fillId="2" borderId="1" xfId="0" applyFont="1" applyFill="1" applyBorder="1"/>
    <xf numFmtId="0" fontId="14" fillId="2" borderId="1" xfId="0" applyFont="1" applyFill="1" applyBorder="1"/>
    <xf numFmtId="0" fontId="7" fillId="0" borderId="0" xfId="0" applyFont="1"/>
    <xf numFmtId="0" fontId="9" fillId="4" borderId="15" xfId="0" applyFont="1" applyFill="1" applyBorder="1" applyAlignment="1">
      <alignment horizontal="center"/>
    </xf>
    <xf numFmtId="0" fontId="9" fillId="5" borderId="1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41" fontId="8" fillId="8" borderId="0" xfId="0" applyNumberFormat="1" applyFont="1" applyFill="1"/>
    <xf numFmtId="41" fontId="9" fillId="9" borderId="1" xfId="0" applyNumberFormat="1" applyFont="1" applyFill="1" applyBorder="1"/>
    <xf numFmtId="0" fontId="8" fillId="8" borderId="0" xfId="0" applyFont="1" applyFill="1"/>
    <xf numFmtId="0" fontId="11" fillId="10" borderId="1" xfId="0" applyFont="1" applyFill="1" applyBorder="1"/>
    <xf numFmtId="0" fontId="0" fillId="8" borderId="0" xfId="0" applyFill="1"/>
    <xf numFmtId="14" fontId="8" fillId="8" borderId="0" xfId="0" applyNumberFormat="1" applyFont="1" applyFill="1"/>
    <xf numFmtId="41" fontId="15" fillId="7" borderId="0" xfId="0" applyNumberFormat="1" applyFont="1" applyFill="1"/>
    <xf numFmtId="0" fontId="6" fillId="0" borderId="0" xfId="0" applyFont="1"/>
    <xf numFmtId="41" fontId="15" fillId="3" borderId="8" xfId="1" applyFont="1" applyFill="1" applyBorder="1"/>
    <xf numFmtId="0" fontId="14" fillId="3" borderId="7" xfId="0" applyFont="1" applyFill="1" applyBorder="1"/>
    <xf numFmtId="49" fontId="9" fillId="2" borderId="2" xfId="0" applyNumberFormat="1" applyFont="1" applyFill="1" applyBorder="1"/>
    <xf numFmtId="0" fontId="10" fillId="0" borderId="3" xfId="0" applyFont="1" applyBorder="1"/>
    <xf numFmtId="0" fontId="18" fillId="0" borderId="0" xfId="0" applyFont="1"/>
    <xf numFmtId="41" fontId="0" fillId="0" borderId="0" xfId="0" applyNumberFormat="1"/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0" fillId="8" borderId="11" xfId="0" applyFont="1" applyFill="1" applyBorder="1"/>
    <xf numFmtId="0" fontId="5" fillId="0" borderId="0" xfId="0" applyFont="1"/>
    <xf numFmtId="166" fontId="14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5" fillId="2" borderId="1" xfId="0" applyFont="1" applyFill="1" applyBorder="1" applyAlignment="1">
      <alignment horizontal="center"/>
    </xf>
    <xf numFmtId="0" fontId="15" fillId="2" borderId="19" xfId="0" applyFont="1" applyFill="1" applyBorder="1"/>
    <xf numFmtId="0" fontId="15" fillId="2" borderId="19" xfId="0" applyFont="1" applyFill="1" applyBorder="1" applyAlignment="1">
      <alignment horizontal="center"/>
    </xf>
    <xf numFmtId="164" fontId="15" fillId="2" borderId="19" xfId="0" applyNumberFormat="1" applyFont="1" applyFill="1" applyBorder="1"/>
    <xf numFmtId="0" fontId="14" fillId="3" borderId="1" xfId="0" applyFont="1" applyFill="1" applyBorder="1"/>
    <xf numFmtId="164" fontId="14" fillId="3" borderId="1" xfId="0" applyNumberFormat="1" applyFont="1" applyFill="1" applyBorder="1"/>
    <xf numFmtId="0" fontId="8" fillId="0" borderId="16" xfId="0" applyFont="1" applyBorder="1"/>
    <xf numFmtId="0" fontId="15" fillId="2" borderId="16" xfId="0" applyFont="1" applyFill="1" applyBorder="1"/>
    <xf numFmtId="0" fontId="0" fillId="0" borderId="16" xfId="0" applyBorder="1"/>
    <xf numFmtId="164" fontId="8" fillId="0" borderId="16" xfId="0" applyNumberFormat="1" applyFont="1" applyBorder="1"/>
    <xf numFmtId="41" fontId="8" fillId="2" borderId="20" xfId="0" applyNumberFormat="1" applyFont="1" applyFill="1" applyBorder="1" applyAlignment="1">
      <alignment horizontal="center"/>
    </xf>
    <xf numFmtId="6" fontId="0" fillId="0" borderId="0" xfId="0" applyNumberFormat="1"/>
    <xf numFmtId="0" fontId="4" fillId="0" borderId="0" xfId="0" applyFont="1"/>
    <xf numFmtId="6" fontId="0" fillId="0" borderId="20" xfId="0" applyNumberFormat="1" applyBorder="1"/>
    <xf numFmtId="41" fontId="9" fillId="3" borderId="8" xfId="0" applyNumberFormat="1" applyFont="1" applyFill="1" applyBorder="1"/>
    <xf numFmtId="41" fontId="15" fillId="9" borderId="1" xfId="0" applyNumberFormat="1" applyFont="1" applyFill="1" applyBorder="1"/>
    <xf numFmtId="0" fontId="15" fillId="8" borderId="0" xfId="0" applyFont="1" applyFill="1"/>
    <xf numFmtId="0" fontId="9" fillId="0" borderId="0" xfId="0" applyFont="1" applyAlignment="1">
      <alignment horizontal="left"/>
    </xf>
    <xf numFmtId="41" fontId="14" fillId="3" borderId="1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0" fontId="3" fillId="0" borderId="0" xfId="0" applyFont="1"/>
    <xf numFmtId="41" fontId="0" fillId="0" borderId="0" xfId="1" applyFont="1"/>
    <xf numFmtId="41" fontId="15" fillId="12" borderId="1" xfId="0" applyNumberFormat="1" applyFont="1" applyFill="1" applyBorder="1" applyAlignment="1">
      <alignment horizontal="center"/>
    </xf>
    <xf numFmtId="0" fontId="20" fillId="11" borderId="0" xfId="0" applyFont="1" applyFill="1"/>
    <xf numFmtId="41" fontId="0" fillId="0" borderId="21" xfId="0" applyNumberFormat="1" applyBorder="1"/>
    <xf numFmtId="0" fontId="0" fillId="0" borderId="22" xfId="0" applyBorder="1"/>
    <xf numFmtId="0" fontId="0" fillId="0" borderId="23" xfId="0" applyBorder="1"/>
    <xf numFmtId="0" fontId="3" fillId="0" borderId="4" xfId="0" applyFont="1" applyBorder="1"/>
    <xf numFmtId="0" fontId="0" fillId="0" borderId="0" xfId="0"/>
    <xf numFmtId="0" fontId="8" fillId="0" borderId="1" xfId="0" applyFont="1" applyFill="1" applyBorder="1"/>
    <xf numFmtId="0" fontId="0" fillId="0" borderId="0" xfId="0" applyFill="1"/>
    <xf numFmtId="41" fontId="8" fillId="0" borderId="1" xfId="0" applyNumberFormat="1" applyFont="1" applyFill="1" applyBorder="1" applyAlignment="1">
      <alignment horizontal="center"/>
    </xf>
    <xf numFmtId="0" fontId="14" fillId="0" borderId="1" xfId="0" applyFont="1" applyFill="1" applyBorder="1"/>
    <xf numFmtId="41" fontId="8" fillId="0" borderId="1" xfId="0" applyNumberFormat="1" applyFont="1" applyFill="1" applyBorder="1" applyAlignment="1">
      <alignment horizontal="left"/>
    </xf>
    <xf numFmtId="0" fontId="14" fillId="0" borderId="0" xfId="0" applyFont="1"/>
    <xf numFmtId="0" fontId="14" fillId="2" borderId="1" xfId="0" applyFont="1" applyFill="1" applyBorder="1" applyAlignment="1">
      <alignment horizontal="right"/>
    </xf>
    <xf numFmtId="6" fontId="8" fillId="2" borderId="1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0" fillId="0" borderId="0" xfId="0"/>
    <xf numFmtId="0" fontId="1" fillId="0" borderId="0" xfId="0" applyFont="1"/>
    <xf numFmtId="0" fontId="9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/>
    </xf>
    <xf numFmtId="0" fontId="21" fillId="0" borderId="12" xfId="0" applyFont="1" applyBorder="1" applyAlignment="1">
      <alignment horizontal="left" vertical="center" wrapText="1"/>
    </xf>
    <xf numFmtId="0" fontId="14" fillId="0" borderId="14" xfId="0" applyFont="1" applyBorder="1"/>
    <xf numFmtId="0" fontId="14" fillId="0" borderId="14" xfId="0" applyFont="1" applyFill="1" applyBorder="1"/>
    <xf numFmtId="0" fontId="0" fillId="0" borderId="14" xfId="0" applyBorder="1"/>
    <xf numFmtId="0" fontId="0" fillId="0" borderId="14" xfId="0" applyFont="1" applyFill="1" applyBorder="1"/>
    <xf numFmtId="168" fontId="17" fillId="11" borderId="0" xfId="0" applyNumberFormat="1" applyFont="1" applyFill="1"/>
    <xf numFmtId="0" fontId="0" fillId="0" borderId="0" xfId="0"/>
    <xf numFmtId="0" fontId="14" fillId="0" borderId="12" xfId="0" applyFont="1" applyBorder="1" applyAlignment="1">
      <alignment horizontal="center"/>
    </xf>
    <xf numFmtId="0" fontId="22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8" fillId="2" borderId="28" xfId="0" applyFont="1" applyFill="1" applyBorder="1"/>
    <xf numFmtId="6" fontId="22" fillId="0" borderId="12" xfId="0" applyNumberFormat="1" applyFont="1" applyBorder="1" applyAlignment="1">
      <alignment horizontal="right" vertical="center" wrapText="1"/>
    </xf>
    <xf numFmtId="49" fontId="15" fillId="3" borderId="2" xfId="0" applyNumberFormat="1" applyFont="1" applyFill="1" applyBorder="1" applyAlignment="1">
      <alignment horizontal="center"/>
    </xf>
    <xf numFmtId="0" fontId="10" fillId="0" borderId="3" xfId="0" applyFont="1" applyBorder="1"/>
    <xf numFmtId="0" fontId="14" fillId="0" borderId="0" xfId="0" applyFont="1" applyAlignment="1">
      <alignment horizontal="center"/>
    </xf>
    <xf numFmtId="0" fontId="0" fillId="0" borderId="0" xfId="0"/>
    <xf numFmtId="0" fontId="14" fillId="2" borderId="20" xfId="0" applyFont="1" applyFill="1" applyBorder="1" applyAlignment="1">
      <alignment horizontal="center"/>
    </xf>
    <xf numFmtId="0" fontId="10" fillId="0" borderId="20" xfId="0" applyFont="1" applyBorder="1"/>
    <xf numFmtId="0" fontId="8" fillId="3" borderId="2" xfId="0" applyFont="1" applyFill="1" applyBorder="1" applyAlignment="1">
      <alignment horizontal="center"/>
    </xf>
    <xf numFmtId="0" fontId="10" fillId="0" borderId="4" xfId="0" applyFont="1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4" fillId="3" borderId="2" xfId="0" applyFont="1" applyFill="1" applyBorder="1" applyAlignment="1">
      <alignment horizontal="center"/>
    </xf>
    <xf numFmtId="0" fontId="19" fillId="0" borderId="3" xfId="0" applyFont="1" applyBorder="1"/>
    <xf numFmtId="0" fontId="19" fillId="0" borderId="4" xfId="0" applyFont="1" applyBorder="1"/>
    <xf numFmtId="49" fontId="12" fillId="3" borderId="2" xfId="0" applyNumberFormat="1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16" xfId="0" applyFont="1" applyFill="1" applyBorder="1" applyAlignment="1">
      <alignment horizontal="center" wrapText="1"/>
    </xf>
    <xf numFmtId="49" fontId="12" fillId="2" borderId="1" xfId="0" applyNumberFormat="1" applyFon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9" fillId="3" borderId="2" xfId="0" applyNumberFormat="1" applyFont="1" applyFill="1" applyBorder="1" applyAlignment="1">
      <alignment horizontal="center"/>
    </xf>
    <xf numFmtId="0" fontId="14" fillId="2" borderId="28" xfId="0" applyFont="1" applyFill="1" applyBorder="1"/>
    <xf numFmtId="0" fontId="14" fillId="0" borderId="4" xfId="0" applyFont="1" applyBorder="1"/>
    <xf numFmtId="0" fontId="14" fillId="0" borderId="4" xfId="0" applyFont="1" applyFill="1" applyBorder="1"/>
    <xf numFmtId="6" fontId="9" fillId="4" borderId="27" xfId="0" applyNumberFormat="1" applyFont="1" applyFill="1" applyBorder="1"/>
    <xf numFmtId="0" fontId="21" fillId="0" borderId="13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left" vertical="center" wrapText="1"/>
    </xf>
    <xf numFmtId="0" fontId="8" fillId="2" borderId="31" xfId="0" applyFont="1" applyFill="1" applyBorder="1"/>
    <xf numFmtId="6" fontId="22" fillId="0" borderId="30" xfId="0" applyNumberFormat="1" applyFont="1" applyBorder="1" applyAlignment="1">
      <alignment horizontal="right" vertical="center" wrapText="1"/>
    </xf>
    <xf numFmtId="0" fontId="14" fillId="0" borderId="32" xfId="0" applyFont="1" applyBorder="1"/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14" fillId="0" borderId="12" xfId="0" applyFont="1" applyBorder="1" applyAlignment="1"/>
    <xf numFmtId="0" fontId="23" fillId="0" borderId="1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wrapText="1"/>
    </xf>
    <xf numFmtId="6" fontId="23" fillId="0" borderId="12" xfId="0" applyNumberFormat="1" applyFont="1" applyBorder="1" applyAlignment="1">
      <alignment horizontal="left" vertic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1.jp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5.png"/><Relationship Id="rId18" Type="http://schemas.openxmlformats.org/officeDocument/2006/relationships/image" Target="../media/image40.png"/><Relationship Id="rId3" Type="http://schemas.openxmlformats.org/officeDocument/2006/relationships/image" Target="../media/image25.png"/><Relationship Id="rId21" Type="http://schemas.openxmlformats.org/officeDocument/2006/relationships/image" Target="../media/image1.jpg"/><Relationship Id="rId7" Type="http://schemas.openxmlformats.org/officeDocument/2006/relationships/image" Target="../media/image29.png"/><Relationship Id="rId12" Type="http://schemas.openxmlformats.org/officeDocument/2006/relationships/image" Target="../media/image34.png"/><Relationship Id="rId17" Type="http://schemas.openxmlformats.org/officeDocument/2006/relationships/image" Target="../media/image39.png"/><Relationship Id="rId2" Type="http://schemas.openxmlformats.org/officeDocument/2006/relationships/image" Target="../media/image24.png"/><Relationship Id="rId16" Type="http://schemas.openxmlformats.org/officeDocument/2006/relationships/image" Target="../media/image38.png"/><Relationship Id="rId20" Type="http://schemas.openxmlformats.org/officeDocument/2006/relationships/image" Target="../media/image42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11" Type="http://schemas.openxmlformats.org/officeDocument/2006/relationships/image" Target="../media/image33.png"/><Relationship Id="rId5" Type="http://schemas.openxmlformats.org/officeDocument/2006/relationships/image" Target="../media/image27.png"/><Relationship Id="rId15" Type="http://schemas.openxmlformats.org/officeDocument/2006/relationships/image" Target="../media/image37.png"/><Relationship Id="rId10" Type="http://schemas.openxmlformats.org/officeDocument/2006/relationships/image" Target="../media/image32.png"/><Relationship Id="rId19" Type="http://schemas.openxmlformats.org/officeDocument/2006/relationships/image" Target="../media/image41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Relationship Id="rId14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31750</xdr:colOff>
      <xdr:row>0</xdr:row>
      <xdr:rowOff>105833</xdr:rowOff>
    </xdr:from>
    <xdr:to>
      <xdr:col>20</xdr:col>
      <xdr:colOff>44607</xdr:colOff>
      <xdr:row>17</xdr:row>
      <xdr:rowOff>38750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38167" y="105833"/>
          <a:ext cx="7209524" cy="32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076325" cy="962025"/>
    <xdr:pic>
      <xdr:nvPicPr>
        <xdr:cNvPr id="3" name="image1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xmlns="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77</xdr:row>
      <xdr:rowOff>114300</xdr:rowOff>
    </xdr:from>
    <xdr:to>
      <xdr:col>23</xdr:col>
      <xdr:colOff>265746</xdr:colOff>
      <xdr:row>95</xdr:row>
      <xdr:rowOff>9088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5450" y="15420975"/>
          <a:ext cx="7628571" cy="3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95</xdr:row>
      <xdr:rowOff>19050</xdr:rowOff>
    </xdr:from>
    <xdr:to>
      <xdr:col>22</xdr:col>
      <xdr:colOff>827774</xdr:colOff>
      <xdr:row>111</xdr:row>
      <xdr:rowOff>85317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334500" y="18926175"/>
          <a:ext cx="7209524" cy="32666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313571</xdr:colOff>
      <xdr:row>23</xdr:row>
      <xdr:rowOff>199449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28571" cy="4609524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0</xdr:row>
      <xdr:rowOff>142875</xdr:rowOff>
    </xdr:from>
    <xdr:to>
      <xdr:col>15</xdr:col>
      <xdr:colOff>418461</xdr:colOff>
      <xdr:row>22</xdr:row>
      <xdr:rowOff>189968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9800" y="142875"/>
          <a:ext cx="5114286" cy="4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161925</xdr:rowOff>
    </xdr:from>
    <xdr:to>
      <xdr:col>3</xdr:col>
      <xdr:colOff>56875</xdr:colOff>
      <xdr:row>49</xdr:row>
      <xdr:rowOff>75561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572000"/>
          <a:ext cx="2200000" cy="5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704850</xdr:colOff>
      <xdr:row>23</xdr:row>
      <xdr:rowOff>9525</xdr:rowOff>
    </xdr:from>
    <xdr:to>
      <xdr:col>10</xdr:col>
      <xdr:colOff>685088</xdr:colOff>
      <xdr:row>59</xdr:row>
      <xdr:rowOff>8625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33600" y="4419600"/>
          <a:ext cx="5695238" cy="7200000"/>
        </a:xfrm>
        <a:prstGeom prst="rect">
          <a:avLst/>
        </a:prstGeom>
      </xdr:spPr>
    </xdr:pic>
    <xdr:clientData/>
  </xdr:twoCellAnchor>
  <xdr:twoCellAnchor editAs="oneCell">
    <xdr:from>
      <xdr:col>10</xdr:col>
      <xdr:colOff>619125</xdr:colOff>
      <xdr:row>22</xdr:row>
      <xdr:rowOff>161925</xdr:rowOff>
    </xdr:from>
    <xdr:to>
      <xdr:col>18</xdr:col>
      <xdr:colOff>551744</xdr:colOff>
      <xdr:row>59</xdr:row>
      <xdr:rowOff>46714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62875" y="4371975"/>
          <a:ext cx="5647619" cy="72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85725</xdr:rowOff>
    </xdr:from>
    <xdr:to>
      <xdr:col>7</xdr:col>
      <xdr:colOff>637470</xdr:colOff>
      <xdr:row>91</xdr:row>
      <xdr:rowOff>18058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096500"/>
          <a:ext cx="5638095" cy="7933333"/>
        </a:xfrm>
        <a:prstGeom prst="rect">
          <a:avLst/>
        </a:prstGeom>
      </xdr:spPr>
    </xdr:pic>
    <xdr:clientData/>
  </xdr:twoCellAnchor>
  <xdr:twoCellAnchor editAs="oneCell">
    <xdr:from>
      <xdr:col>7</xdr:col>
      <xdr:colOff>676275</xdr:colOff>
      <xdr:row>51</xdr:row>
      <xdr:rowOff>28575</xdr:rowOff>
    </xdr:from>
    <xdr:to>
      <xdr:col>14</xdr:col>
      <xdr:colOff>637555</xdr:colOff>
      <xdr:row>88</xdr:row>
      <xdr:rowOff>141936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76900" y="10039350"/>
          <a:ext cx="4961905" cy="75142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350381</xdr:colOff>
      <xdr:row>21</xdr:row>
      <xdr:rowOff>113786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52381" cy="4114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A33" sqref="A33"/>
    </sheetView>
  </sheetViews>
  <sheetFormatPr baseColWidth="10" defaultColWidth="14.42578125" defaultRowHeight="15" customHeight="1"/>
  <cols>
    <col min="1" max="1" width="27.42578125" bestFit="1" customWidth="1"/>
    <col min="2" max="2" width="2" bestFit="1" customWidth="1"/>
    <col min="3" max="4" width="10.7109375" customWidth="1"/>
    <col min="5" max="5" width="19" bestFit="1" customWidth="1"/>
    <col min="6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5" t="s">
        <v>0</v>
      </c>
      <c r="D1" s="56"/>
      <c r="E1" s="56"/>
      <c r="F1" s="56"/>
    </row>
    <row r="2" spans="1:24">
      <c r="A2" s="1"/>
      <c r="B2" s="1"/>
      <c r="C2" s="122" t="s">
        <v>102</v>
      </c>
      <c r="D2" s="123"/>
      <c r="E2" s="123"/>
      <c r="F2" s="123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40</v>
      </c>
      <c r="H6" s="3"/>
      <c r="I6" s="1"/>
      <c r="J6" s="1"/>
    </row>
    <row r="7" spans="1:24">
      <c r="A7" s="1"/>
      <c r="B7" s="39"/>
      <c r="C7" s="39"/>
      <c r="D7" s="65"/>
      <c r="E7" s="39"/>
      <c r="F7" s="3"/>
      <c r="G7" s="130" t="s">
        <v>53</v>
      </c>
      <c r="H7" s="131"/>
      <c r="I7" s="131"/>
      <c r="J7" s="8">
        <f>+'Comprobantes de Ingresos'!J89</f>
        <v>1083579</v>
      </c>
      <c r="K7" s="62"/>
    </row>
    <row r="8" spans="1:24" ht="15.75" thickBot="1">
      <c r="A8" s="1" t="s">
        <v>68</v>
      </c>
      <c r="B8" s="39" t="s">
        <v>1</v>
      </c>
      <c r="C8" s="66" t="s">
        <v>67</v>
      </c>
      <c r="D8" s="67"/>
      <c r="E8" s="68">
        <f>+J11</f>
        <v>3040310</v>
      </c>
      <c r="F8" s="3"/>
      <c r="G8" s="132" t="s">
        <v>54</v>
      </c>
      <c r="H8" s="133"/>
      <c r="I8" s="134"/>
      <c r="J8" s="10">
        <v>1956731</v>
      </c>
      <c r="K8" s="41"/>
    </row>
    <row r="9" spans="1:24">
      <c r="A9" s="86"/>
      <c r="B9" s="4" t="s">
        <v>2</v>
      </c>
      <c r="C9" s="39" t="s">
        <v>42</v>
      </c>
      <c r="E9" s="5">
        <f ca="1">+Ingresos!F56</f>
        <v>7815000</v>
      </c>
      <c r="G9" s="135" t="s">
        <v>61</v>
      </c>
      <c r="H9" s="136"/>
      <c r="I9" s="137"/>
      <c r="J9" s="83">
        <f>SUM(J7:J8)</f>
        <v>3040310</v>
      </c>
    </row>
    <row r="10" spans="1:24" ht="15.75" thickBot="1">
      <c r="B10" s="71" t="s">
        <v>3</v>
      </c>
      <c r="C10" s="72" t="s">
        <v>43</v>
      </c>
      <c r="D10" s="73"/>
      <c r="E10" s="74">
        <f>-'Gastos-Egresos'!E18</f>
        <v>-7114110</v>
      </c>
      <c r="G10" s="1"/>
      <c r="H10" s="4"/>
      <c r="I10" s="4"/>
      <c r="J10" s="74">
        <v>0</v>
      </c>
      <c r="K10" s="104"/>
    </row>
    <row r="11" spans="1:24">
      <c r="B11" s="1" t="s">
        <v>1</v>
      </c>
      <c r="C11" s="69" t="s">
        <v>66</v>
      </c>
      <c r="D11" s="69"/>
      <c r="E11" s="70">
        <f ca="1">SUM(E8:E10)</f>
        <v>3741200</v>
      </c>
      <c r="J11" s="58">
        <f>SUM(J9:J10)</f>
        <v>3040310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40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24" t="s">
        <v>55</v>
      </c>
      <c r="B18" s="125"/>
      <c r="C18" s="125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26" t="s">
        <v>56</v>
      </c>
      <c r="B19" s="127"/>
      <c r="C19" s="127"/>
      <c r="D19" s="75">
        <f>+'Comprobantes de Ingresos'!H97</f>
        <v>2657621</v>
      </c>
      <c r="E19" s="9"/>
      <c r="F19" s="99"/>
      <c r="G19" s="95"/>
      <c r="H19" s="95"/>
      <c r="I19" s="96"/>
      <c r="J19" s="96"/>
      <c r="K19" s="96"/>
    </row>
    <row r="20" spans="1:11" ht="15.75" customHeight="1" thickTop="1">
      <c r="A20" s="128" t="s">
        <v>4</v>
      </c>
      <c r="B20" s="123"/>
      <c r="C20" s="129"/>
      <c r="D20" s="11">
        <f>SUM(D18:D19)</f>
        <v>3741200</v>
      </c>
      <c r="E20" s="9"/>
      <c r="F20" s="97">
        <f ca="1">+E11-D20</f>
        <v>0</v>
      </c>
      <c r="G20" s="98"/>
      <c r="H20" s="95"/>
      <c r="I20" s="96"/>
      <c r="J20" s="96"/>
      <c r="K20" s="96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76">
        <f ca="1">+Ingresos!F56</f>
        <v>7815000</v>
      </c>
      <c r="I22" s="77" t="s">
        <v>58</v>
      </c>
    </row>
    <row r="23" spans="1:11" ht="15.75" customHeight="1" thickBot="1">
      <c r="H23" s="78">
        <f>-'Gastos-Egresos'!E18</f>
        <v>-7114110</v>
      </c>
      <c r="I23" s="77" t="s">
        <v>59</v>
      </c>
    </row>
    <row r="24" spans="1:11" ht="15.75" customHeight="1" thickTop="1">
      <c r="H24" s="76">
        <f ca="1">SUM(H22:H23)</f>
        <v>700890</v>
      </c>
      <c r="I24" s="107" t="s">
        <v>93</v>
      </c>
    </row>
    <row r="25" spans="1:11" ht="15.75" customHeight="1">
      <c r="H25" s="76"/>
    </row>
    <row r="26" spans="1:11" ht="15.75" customHeight="1">
      <c r="D26" s="115"/>
      <c r="E26" s="115" t="s">
        <v>94</v>
      </c>
      <c r="F26" s="115"/>
    </row>
    <row r="27" spans="1:11" ht="15.75" customHeight="1">
      <c r="D27" s="115"/>
      <c r="E27" s="115">
        <f ca="1">(+E9+E10)+J10</f>
        <v>700890</v>
      </c>
      <c r="F27" s="115"/>
      <c r="H27" s="76">
        <f ca="1">+H24-E27</f>
        <v>0</v>
      </c>
    </row>
    <row r="28" spans="1:11" ht="15.75" customHeight="1">
      <c r="G28" s="76"/>
      <c r="H28" s="76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033"/>
  <sheetViews>
    <sheetView showGridLines="0" topLeftCell="A16" zoomScale="90" zoomScaleNormal="90" workbookViewId="0">
      <selection activeCell="D36" sqref="D36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46.140625" bestFit="1" customWidth="1"/>
    <col min="4" max="4" width="47.140625" bestFit="1" customWidth="1"/>
    <col min="5" max="5" width="11.42578125" customWidth="1"/>
    <col min="6" max="6" width="27.5703125" bestFit="1" customWidth="1"/>
    <col min="7" max="7" width="18.42578125" customWidth="1"/>
  </cols>
  <sheetData>
    <row r="1" spans="1:12" ht="18.75">
      <c r="A1" s="1"/>
      <c r="B1" s="1"/>
      <c r="C1" s="143" t="s">
        <v>0</v>
      </c>
      <c r="D1" s="143"/>
      <c r="E1" s="143"/>
    </row>
    <row r="2" spans="1:12" ht="18.75">
      <c r="A2" s="1"/>
      <c r="B2" s="1"/>
      <c r="C2" s="138" t="s">
        <v>103</v>
      </c>
      <c r="D2" s="123"/>
      <c r="E2" s="129"/>
    </row>
    <row r="3" spans="1:12" ht="15.75" thickBot="1">
      <c r="A3" s="1"/>
      <c r="B3" s="142" t="s">
        <v>6</v>
      </c>
      <c r="C3" s="142"/>
      <c r="D3" s="142"/>
      <c r="E3" s="142"/>
      <c r="F3" s="142"/>
      <c r="G3" s="3"/>
    </row>
    <row r="4" spans="1:12">
      <c r="A4" s="1"/>
      <c r="B4" s="108" t="s">
        <v>7</v>
      </c>
      <c r="C4" s="109" t="s">
        <v>8</v>
      </c>
      <c r="D4" s="109" t="s">
        <v>64</v>
      </c>
      <c r="E4" s="109" t="s">
        <v>9</v>
      </c>
      <c r="F4" s="42" t="s">
        <v>10</v>
      </c>
      <c r="G4" s="1"/>
    </row>
    <row r="5" spans="1:12" s="94" customFormat="1">
      <c r="A5" s="38"/>
      <c r="B5" s="151" t="s">
        <v>104</v>
      </c>
      <c r="C5" s="110" t="s">
        <v>105</v>
      </c>
      <c r="D5" s="120" t="s">
        <v>13</v>
      </c>
      <c r="E5" s="121">
        <v>25000</v>
      </c>
      <c r="F5" s="111" t="s">
        <v>65</v>
      </c>
      <c r="G5" s="4"/>
    </row>
    <row r="6" spans="1:12" s="94" customFormat="1">
      <c r="A6" s="38"/>
      <c r="B6" s="151" t="s">
        <v>104</v>
      </c>
      <c r="C6" s="110" t="s">
        <v>74</v>
      </c>
      <c r="D6" s="120" t="s">
        <v>13</v>
      </c>
      <c r="E6" s="121">
        <v>25000</v>
      </c>
      <c r="F6" s="111" t="s">
        <v>65</v>
      </c>
      <c r="G6" s="4"/>
      <c r="H6" s="84"/>
      <c r="I6" s="84"/>
      <c r="J6" s="84"/>
      <c r="K6" s="84"/>
      <c r="L6" s="84"/>
    </row>
    <row r="7" spans="1:12" s="94" customFormat="1">
      <c r="A7" s="38"/>
      <c r="B7" s="151" t="s">
        <v>104</v>
      </c>
      <c r="C7" s="110" t="s">
        <v>95</v>
      </c>
      <c r="D7" s="120" t="s">
        <v>13</v>
      </c>
      <c r="E7" s="121">
        <v>25000</v>
      </c>
      <c r="F7" s="111" t="s">
        <v>65</v>
      </c>
      <c r="G7" s="4"/>
      <c r="H7" s="84"/>
      <c r="I7" s="84"/>
      <c r="J7" s="84"/>
      <c r="K7" s="84"/>
      <c r="L7" s="84"/>
    </row>
    <row r="8" spans="1:12" s="94" customFormat="1">
      <c r="A8" s="38"/>
      <c r="B8" s="151" t="s">
        <v>104</v>
      </c>
      <c r="C8" s="110" t="s">
        <v>84</v>
      </c>
      <c r="D8" s="120" t="s">
        <v>13</v>
      </c>
      <c r="E8" s="121">
        <v>100000</v>
      </c>
      <c r="F8" s="112" t="s">
        <v>32</v>
      </c>
      <c r="G8" s="4"/>
      <c r="H8" s="84"/>
      <c r="I8" s="84"/>
      <c r="J8" s="84"/>
      <c r="K8" s="84"/>
      <c r="L8" s="84"/>
    </row>
    <row r="9" spans="1:12" s="94" customFormat="1">
      <c r="A9" s="38"/>
      <c r="B9" s="151" t="s">
        <v>104</v>
      </c>
      <c r="C9" s="110" t="s">
        <v>106</v>
      </c>
      <c r="D9" s="120" t="s">
        <v>13</v>
      </c>
      <c r="E9" s="121">
        <v>25000</v>
      </c>
      <c r="F9" s="111" t="s">
        <v>65</v>
      </c>
      <c r="G9" s="4"/>
      <c r="H9" s="84"/>
      <c r="I9" s="84"/>
      <c r="J9" s="84"/>
      <c r="K9" s="84"/>
      <c r="L9" s="84"/>
    </row>
    <row r="10" spans="1:12" s="94" customFormat="1">
      <c r="A10" s="38"/>
      <c r="B10" s="151" t="s">
        <v>107</v>
      </c>
      <c r="C10" s="110" t="s">
        <v>76</v>
      </c>
      <c r="D10" s="120" t="s">
        <v>13</v>
      </c>
      <c r="E10" s="121">
        <v>25000</v>
      </c>
      <c r="F10" s="111" t="s">
        <v>65</v>
      </c>
      <c r="G10" s="4"/>
      <c r="H10" s="84"/>
      <c r="I10" s="84"/>
      <c r="J10" s="38"/>
      <c r="K10" s="84"/>
      <c r="L10" s="84"/>
    </row>
    <row r="11" spans="1:12" s="94" customFormat="1">
      <c r="A11" s="38"/>
      <c r="B11" s="151" t="s">
        <v>108</v>
      </c>
      <c r="C11" s="110" t="s">
        <v>78</v>
      </c>
      <c r="D11" s="120" t="s">
        <v>13</v>
      </c>
      <c r="E11" s="121">
        <v>420000</v>
      </c>
      <c r="F11" s="113" t="s">
        <v>30</v>
      </c>
      <c r="G11" s="4"/>
      <c r="H11" s="84"/>
      <c r="I11" s="84"/>
      <c r="J11" s="84"/>
      <c r="K11" s="84"/>
      <c r="L11" s="84"/>
    </row>
    <row r="12" spans="1:12" s="94" customFormat="1">
      <c r="A12" s="38"/>
      <c r="B12" s="151" t="s">
        <v>108</v>
      </c>
      <c r="C12" s="110" t="s">
        <v>75</v>
      </c>
      <c r="D12" s="120" t="s">
        <v>13</v>
      </c>
      <c r="E12" s="121">
        <v>6000</v>
      </c>
      <c r="F12" s="111" t="s">
        <v>97</v>
      </c>
      <c r="G12" s="4"/>
      <c r="H12" s="84"/>
      <c r="I12" s="84"/>
      <c r="J12" s="84"/>
      <c r="K12" s="84"/>
      <c r="L12" s="84"/>
    </row>
    <row r="13" spans="1:12">
      <c r="A13" s="38"/>
      <c r="B13" s="151" t="s">
        <v>109</v>
      </c>
      <c r="C13" s="110" t="s">
        <v>84</v>
      </c>
      <c r="D13" s="120" t="s">
        <v>13</v>
      </c>
      <c r="E13" s="121">
        <v>100000</v>
      </c>
      <c r="F13" s="112" t="s">
        <v>32</v>
      </c>
      <c r="G13" s="4"/>
      <c r="H13" s="84"/>
      <c r="I13" s="84"/>
      <c r="J13" s="84"/>
      <c r="K13" s="84"/>
      <c r="L13" s="84"/>
    </row>
    <row r="14" spans="1:12" s="94" customFormat="1">
      <c r="A14" s="38"/>
      <c r="B14" s="151" t="s">
        <v>110</v>
      </c>
      <c r="C14" s="110" t="s">
        <v>81</v>
      </c>
      <c r="D14" s="120" t="s">
        <v>13</v>
      </c>
      <c r="E14" s="121">
        <v>470000</v>
      </c>
      <c r="F14" s="112" t="s">
        <v>50</v>
      </c>
      <c r="G14" s="4"/>
      <c r="H14" s="84"/>
      <c r="I14" s="84"/>
      <c r="J14" s="84"/>
      <c r="K14" s="84"/>
      <c r="L14" s="84"/>
    </row>
    <row r="15" spans="1:12" s="94" customFormat="1">
      <c r="A15" s="38"/>
      <c r="B15" s="151" t="s">
        <v>110</v>
      </c>
      <c r="C15" s="110" t="s">
        <v>111</v>
      </c>
      <c r="D15" s="120" t="s">
        <v>13</v>
      </c>
      <c r="E15" s="121">
        <v>350000</v>
      </c>
      <c r="F15" s="112" t="s">
        <v>31</v>
      </c>
      <c r="G15" s="4"/>
      <c r="H15" s="84"/>
      <c r="I15" s="84"/>
      <c r="J15" s="84"/>
      <c r="K15" s="84"/>
      <c r="L15" s="84"/>
    </row>
    <row r="16" spans="1:12" s="94" customFormat="1">
      <c r="A16" s="38"/>
      <c r="B16" s="151" t="s">
        <v>110</v>
      </c>
      <c r="C16" s="110" t="s">
        <v>112</v>
      </c>
      <c r="D16" s="120" t="s">
        <v>13</v>
      </c>
      <c r="E16" s="121">
        <v>200000</v>
      </c>
      <c r="F16" s="112" t="s">
        <v>31</v>
      </c>
      <c r="G16" s="4"/>
      <c r="H16" s="148"/>
      <c r="I16" s="84"/>
      <c r="J16" s="84"/>
      <c r="K16" s="84"/>
      <c r="L16" s="84"/>
    </row>
    <row r="17" spans="1:12" s="94" customFormat="1">
      <c r="A17" s="38"/>
      <c r="B17" s="151" t="s">
        <v>113</v>
      </c>
      <c r="C17" s="110" t="s">
        <v>79</v>
      </c>
      <c r="D17" s="120" t="s">
        <v>13</v>
      </c>
      <c r="E17" s="121">
        <v>450000</v>
      </c>
      <c r="F17" s="112" t="s">
        <v>63</v>
      </c>
      <c r="G17" s="4"/>
      <c r="H17" s="84"/>
      <c r="I17" s="84"/>
      <c r="J17" s="84"/>
      <c r="K17" s="84"/>
      <c r="L17" s="84"/>
    </row>
    <row r="18" spans="1:12" s="94" customFormat="1">
      <c r="A18" s="38"/>
      <c r="B18" s="151" t="s">
        <v>113</v>
      </c>
      <c r="C18" s="110" t="s">
        <v>81</v>
      </c>
      <c r="D18" s="120" t="s">
        <v>13</v>
      </c>
      <c r="E18" s="121">
        <v>25000</v>
      </c>
      <c r="F18" s="112" t="s">
        <v>50</v>
      </c>
      <c r="G18" s="4"/>
      <c r="H18" s="149"/>
      <c r="I18" s="84"/>
      <c r="J18" s="84"/>
      <c r="K18" s="84"/>
      <c r="L18" s="84"/>
    </row>
    <row r="19" spans="1:12" s="94" customFormat="1">
      <c r="A19" s="38"/>
      <c r="B19" s="151" t="s">
        <v>113</v>
      </c>
      <c r="C19" s="110" t="s">
        <v>80</v>
      </c>
      <c r="D19" s="120" t="s">
        <v>13</v>
      </c>
      <c r="E19" s="121">
        <v>200000</v>
      </c>
      <c r="F19" s="111" t="s">
        <v>33</v>
      </c>
      <c r="G19" s="4"/>
      <c r="H19" s="84"/>
      <c r="I19" s="84"/>
      <c r="J19" s="84"/>
      <c r="K19" s="84"/>
      <c r="L19" s="84"/>
    </row>
    <row r="20" spans="1:12" s="94" customFormat="1">
      <c r="A20" s="38"/>
      <c r="B20" s="151" t="s">
        <v>113</v>
      </c>
      <c r="C20" s="110" t="s">
        <v>85</v>
      </c>
      <c r="D20" s="120" t="s">
        <v>13</v>
      </c>
      <c r="E20" s="121">
        <v>680000</v>
      </c>
      <c r="F20" s="112" t="s">
        <v>98</v>
      </c>
      <c r="G20" s="4"/>
      <c r="H20" s="84"/>
      <c r="I20" s="84"/>
      <c r="J20" s="84"/>
      <c r="K20" s="84"/>
      <c r="L20" s="84"/>
    </row>
    <row r="21" spans="1:12" s="94" customFormat="1">
      <c r="A21" s="38"/>
      <c r="B21" s="151" t="s">
        <v>113</v>
      </c>
      <c r="C21" s="110" t="s">
        <v>82</v>
      </c>
      <c r="D21" s="147" t="s">
        <v>14</v>
      </c>
      <c r="E21" s="121">
        <v>24000</v>
      </c>
      <c r="F21" s="114" t="s">
        <v>99</v>
      </c>
      <c r="G21" s="4"/>
      <c r="H21" s="84"/>
      <c r="I21" s="84"/>
      <c r="J21" s="84"/>
      <c r="K21" s="84"/>
      <c r="L21" s="84"/>
    </row>
    <row r="22" spans="1:12" s="94" customFormat="1">
      <c r="A22" s="38"/>
      <c r="B22" s="151" t="s">
        <v>113</v>
      </c>
      <c r="C22" s="110" t="s">
        <v>86</v>
      </c>
      <c r="D22" s="120" t="s">
        <v>13</v>
      </c>
      <c r="E22" s="121">
        <v>345000</v>
      </c>
      <c r="F22" s="112" t="s">
        <v>51</v>
      </c>
      <c r="G22" s="100"/>
      <c r="H22" s="84"/>
      <c r="I22" s="84"/>
      <c r="J22" s="84"/>
      <c r="K22" s="84"/>
      <c r="L22" s="84"/>
    </row>
    <row r="23" spans="1:12" s="94" customFormat="1">
      <c r="A23" s="38"/>
      <c r="B23" s="151" t="s">
        <v>113</v>
      </c>
      <c r="C23" s="110" t="s">
        <v>83</v>
      </c>
      <c r="D23" s="120" t="s">
        <v>13</v>
      </c>
      <c r="E23" s="121">
        <v>415000</v>
      </c>
      <c r="F23" s="112" t="s">
        <v>44</v>
      </c>
      <c r="G23" s="4"/>
      <c r="H23" s="84"/>
      <c r="I23" s="84"/>
      <c r="J23" s="84"/>
      <c r="K23" s="84"/>
      <c r="L23" s="84"/>
    </row>
    <row r="24" spans="1:12" s="94" customFormat="1">
      <c r="A24" s="38"/>
      <c r="B24" s="151" t="s">
        <v>113</v>
      </c>
      <c r="C24" s="110" t="s">
        <v>92</v>
      </c>
      <c r="D24" s="120" t="s">
        <v>13</v>
      </c>
      <c r="E24" s="121">
        <v>350000</v>
      </c>
      <c r="F24" s="113" t="s">
        <v>62</v>
      </c>
      <c r="G24" s="4"/>
      <c r="H24" s="84"/>
      <c r="I24" s="84"/>
      <c r="J24" s="84"/>
      <c r="K24" s="84"/>
      <c r="L24" s="84"/>
    </row>
    <row r="25" spans="1:12" s="94" customFormat="1">
      <c r="A25" s="38"/>
      <c r="B25" s="151" t="s">
        <v>113</v>
      </c>
      <c r="C25" s="110" t="s">
        <v>96</v>
      </c>
      <c r="D25" s="120" t="s">
        <v>13</v>
      </c>
      <c r="E25" s="121">
        <v>852000</v>
      </c>
      <c r="F25" s="111" t="s">
        <v>37</v>
      </c>
      <c r="G25" s="4"/>
      <c r="H25" s="149"/>
      <c r="I25" s="84"/>
      <c r="J25" s="84"/>
      <c r="K25" s="84"/>
      <c r="L25" s="84"/>
    </row>
    <row r="26" spans="1:12" s="94" customFormat="1">
      <c r="A26" s="38"/>
      <c r="B26" s="151" t="s">
        <v>114</v>
      </c>
      <c r="C26" s="110" t="s">
        <v>87</v>
      </c>
      <c r="D26" s="120" t="s">
        <v>13</v>
      </c>
      <c r="E26" s="121">
        <v>440000</v>
      </c>
      <c r="F26" s="114" t="s">
        <v>34</v>
      </c>
      <c r="G26" s="4"/>
      <c r="H26" s="84"/>
      <c r="I26" s="84"/>
      <c r="J26" s="84"/>
      <c r="K26" s="84"/>
      <c r="L26" s="84"/>
    </row>
    <row r="27" spans="1:12" s="94" customFormat="1">
      <c r="A27" s="38"/>
      <c r="B27" s="151" t="s">
        <v>114</v>
      </c>
      <c r="C27" s="110" t="s">
        <v>91</v>
      </c>
      <c r="D27" s="120" t="s">
        <v>13</v>
      </c>
      <c r="E27" s="121">
        <v>580000</v>
      </c>
      <c r="F27" s="111" t="s">
        <v>100</v>
      </c>
      <c r="G27" s="4"/>
      <c r="H27" s="84"/>
      <c r="I27" s="84"/>
      <c r="J27" s="84"/>
      <c r="K27" s="84"/>
      <c r="L27" s="84"/>
    </row>
    <row r="28" spans="1:12" s="94" customFormat="1">
      <c r="A28" s="38"/>
      <c r="B28" s="151" t="s">
        <v>114</v>
      </c>
      <c r="C28" s="110" t="s">
        <v>91</v>
      </c>
      <c r="D28" s="120" t="s">
        <v>13</v>
      </c>
      <c r="E28" s="121">
        <v>100000</v>
      </c>
      <c r="F28" s="112" t="s">
        <v>128</v>
      </c>
      <c r="G28" s="4"/>
      <c r="H28" s="149"/>
      <c r="I28" s="84"/>
      <c r="J28" s="84"/>
      <c r="K28" s="84"/>
      <c r="L28" s="84"/>
    </row>
    <row r="29" spans="1:12" s="116" customFormat="1">
      <c r="A29" s="38"/>
      <c r="B29" s="151" t="s">
        <v>114</v>
      </c>
      <c r="C29" s="110" t="s">
        <v>84</v>
      </c>
      <c r="D29" s="120" t="s">
        <v>13</v>
      </c>
      <c r="E29" s="121">
        <v>140000</v>
      </c>
      <c r="F29" s="112" t="s">
        <v>32</v>
      </c>
      <c r="G29" s="4"/>
      <c r="H29" s="84"/>
      <c r="I29" s="84"/>
      <c r="J29" s="84"/>
      <c r="K29" s="84"/>
      <c r="L29" s="84"/>
    </row>
    <row r="30" spans="1:12" s="116" customFormat="1">
      <c r="A30" s="38"/>
      <c r="B30" s="151" t="s">
        <v>114</v>
      </c>
      <c r="C30" s="110" t="s">
        <v>77</v>
      </c>
      <c r="D30" s="120" t="s">
        <v>13</v>
      </c>
      <c r="E30" s="121">
        <v>378000</v>
      </c>
      <c r="F30" s="114" t="s">
        <v>36</v>
      </c>
      <c r="G30" s="4"/>
      <c r="H30" s="84"/>
      <c r="I30" s="84"/>
      <c r="J30" s="84"/>
      <c r="K30" s="84"/>
      <c r="L30" s="84"/>
    </row>
    <row r="31" spans="1:12" s="116" customFormat="1">
      <c r="A31" s="38"/>
      <c r="B31" s="151" t="s">
        <v>114</v>
      </c>
      <c r="C31" s="110" t="s">
        <v>90</v>
      </c>
      <c r="D31" s="120" t="s">
        <v>13</v>
      </c>
      <c r="E31" s="121">
        <v>635000</v>
      </c>
      <c r="F31" s="112" t="s">
        <v>35</v>
      </c>
      <c r="G31" s="4"/>
      <c r="H31" s="84"/>
      <c r="I31" s="84"/>
      <c r="J31" s="84"/>
      <c r="K31" s="84"/>
      <c r="L31" s="84"/>
    </row>
    <row r="32" spans="1:12" s="116" customFormat="1">
      <c r="A32" s="38"/>
      <c r="B32" s="151" t="s">
        <v>114</v>
      </c>
      <c r="C32" s="110" t="s">
        <v>89</v>
      </c>
      <c r="D32" s="120" t="s">
        <v>13</v>
      </c>
      <c r="E32" s="121">
        <v>125000</v>
      </c>
      <c r="F32" s="112" t="s">
        <v>38</v>
      </c>
      <c r="G32" s="4"/>
      <c r="H32" s="84"/>
      <c r="I32" s="84"/>
      <c r="J32" s="84"/>
      <c r="K32" s="84"/>
      <c r="L32" s="84"/>
    </row>
    <row r="33" spans="1:7" s="116" customFormat="1">
      <c r="A33" s="38"/>
      <c r="B33" s="151" t="s">
        <v>115</v>
      </c>
      <c r="C33" s="110" t="s">
        <v>116</v>
      </c>
      <c r="D33" s="120" t="s">
        <v>13</v>
      </c>
      <c r="E33" s="121">
        <v>6000</v>
      </c>
      <c r="F33" s="111" t="s">
        <v>97</v>
      </c>
      <c r="G33" s="4"/>
    </row>
    <row r="34" spans="1:7" s="116" customFormat="1">
      <c r="A34" s="38"/>
      <c r="B34" s="151" t="s">
        <v>115</v>
      </c>
      <c r="C34" s="110" t="s">
        <v>79</v>
      </c>
      <c r="D34" s="120" t="s">
        <v>13</v>
      </c>
      <c r="E34" s="121">
        <v>25000</v>
      </c>
      <c r="F34" s="112" t="s">
        <v>63</v>
      </c>
      <c r="G34" s="4"/>
    </row>
    <row r="35" spans="1:7" s="116" customFormat="1">
      <c r="A35" s="38"/>
      <c r="B35" s="151" t="s">
        <v>117</v>
      </c>
      <c r="C35" s="110" t="s">
        <v>88</v>
      </c>
      <c r="D35" s="120" t="s">
        <v>13</v>
      </c>
      <c r="E35" s="121">
        <v>135000</v>
      </c>
      <c r="F35" s="112" t="s">
        <v>39</v>
      </c>
      <c r="G35" s="4"/>
    </row>
    <row r="36" spans="1:7" s="116" customFormat="1">
      <c r="A36" s="38"/>
      <c r="B36" s="151" t="s">
        <v>118</v>
      </c>
      <c r="C36" s="110" t="s">
        <v>87</v>
      </c>
      <c r="D36" s="120" t="s">
        <v>13</v>
      </c>
      <c r="E36" s="121">
        <v>20000</v>
      </c>
      <c r="F36" s="114" t="s">
        <v>34</v>
      </c>
      <c r="G36" s="4"/>
    </row>
    <row r="37" spans="1:7" s="116" customFormat="1">
      <c r="A37" s="38"/>
      <c r="B37" s="151" t="s">
        <v>119</v>
      </c>
      <c r="C37" s="110" t="s">
        <v>92</v>
      </c>
      <c r="D37" s="120" t="s">
        <v>13</v>
      </c>
      <c r="E37" s="121">
        <v>25000</v>
      </c>
      <c r="F37" s="113" t="s">
        <v>62</v>
      </c>
      <c r="G37" s="4"/>
    </row>
    <row r="38" spans="1:7" s="116" customFormat="1">
      <c r="A38" s="38"/>
      <c r="B38" s="151" t="s">
        <v>120</v>
      </c>
      <c r="C38" s="110" t="s">
        <v>121</v>
      </c>
      <c r="D38" s="120" t="s">
        <v>13</v>
      </c>
      <c r="E38" s="121">
        <v>12000</v>
      </c>
      <c r="F38" s="111" t="s">
        <v>97</v>
      </c>
      <c r="G38" s="4"/>
    </row>
    <row r="39" spans="1:7" s="116" customFormat="1">
      <c r="A39" s="38"/>
      <c r="B39" s="151" t="s">
        <v>120</v>
      </c>
      <c r="C39" s="110" t="s">
        <v>122</v>
      </c>
      <c r="D39" s="120" t="s">
        <v>13</v>
      </c>
      <c r="E39" s="121">
        <v>12000</v>
      </c>
      <c r="F39" s="111" t="s">
        <v>97</v>
      </c>
      <c r="G39" s="4"/>
    </row>
    <row r="40" spans="1:7" s="116" customFormat="1">
      <c r="A40" s="38"/>
      <c r="B40" s="151" t="s">
        <v>120</v>
      </c>
      <c r="C40" s="110" t="s">
        <v>123</v>
      </c>
      <c r="D40" s="120" t="s">
        <v>13</v>
      </c>
      <c r="E40" s="121">
        <v>2000</v>
      </c>
      <c r="F40" s="111" t="s">
        <v>97</v>
      </c>
      <c r="G40" s="4"/>
    </row>
    <row r="41" spans="1:7" s="116" customFormat="1">
      <c r="A41" s="38"/>
      <c r="B41" s="151" t="s">
        <v>120</v>
      </c>
      <c r="C41" s="110" t="s">
        <v>124</v>
      </c>
      <c r="D41" s="120" t="s">
        <v>13</v>
      </c>
      <c r="E41" s="121">
        <v>12000</v>
      </c>
      <c r="F41" s="111" t="s">
        <v>97</v>
      </c>
      <c r="G41" s="4"/>
    </row>
    <row r="42" spans="1:7" s="116" customFormat="1">
      <c r="A42" s="38"/>
      <c r="B42" s="151" t="s">
        <v>125</v>
      </c>
      <c r="C42" s="110" t="s">
        <v>106</v>
      </c>
      <c r="D42" s="120" t="s">
        <v>13</v>
      </c>
      <c r="E42" s="121">
        <v>25000</v>
      </c>
      <c r="F42" s="111" t="s">
        <v>65</v>
      </c>
      <c r="G42" s="4"/>
    </row>
    <row r="43" spans="1:7" s="116" customFormat="1">
      <c r="A43" s="38"/>
      <c r="B43" s="151" t="s">
        <v>125</v>
      </c>
      <c r="C43" s="110" t="s">
        <v>126</v>
      </c>
      <c r="D43" s="120" t="s">
        <v>13</v>
      </c>
      <c r="E43" s="121">
        <v>6000</v>
      </c>
      <c r="F43" s="111" t="s">
        <v>97</v>
      </c>
      <c r="G43" s="4"/>
    </row>
    <row r="44" spans="1:7" s="116" customFormat="1" ht="15.75" thickBot="1">
      <c r="A44" s="38"/>
      <c r="B44" s="152" t="s">
        <v>127</v>
      </c>
      <c r="C44" s="153" t="s">
        <v>105</v>
      </c>
      <c r="D44" s="154" t="s">
        <v>13</v>
      </c>
      <c r="E44" s="155">
        <v>25000</v>
      </c>
      <c r="F44" s="156" t="s">
        <v>65</v>
      </c>
      <c r="G44" s="4"/>
    </row>
    <row r="45" spans="1:7" ht="15.75" thickBot="1">
      <c r="A45" s="1"/>
      <c r="B45" s="38"/>
      <c r="C45" s="140" t="s">
        <v>16</v>
      </c>
      <c r="D45" s="141"/>
      <c r="E45" s="150">
        <f>SUM(E5:E44)</f>
        <v>7815000</v>
      </c>
      <c r="F45" s="103"/>
      <c r="G45" s="4"/>
    </row>
    <row r="46" spans="1:7">
      <c r="A46" s="1"/>
      <c r="B46" s="1"/>
      <c r="C46" s="1" t="s">
        <v>17</v>
      </c>
      <c r="D46" s="3"/>
      <c r="E46" s="14"/>
      <c r="F46" s="44"/>
      <c r="G46" s="4"/>
    </row>
    <row r="47" spans="1:7">
      <c r="A47" s="1"/>
      <c r="B47" s="139" t="s">
        <v>11</v>
      </c>
      <c r="C47" s="123"/>
      <c r="D47" s="123"/>
      <c r="E47" s="123"/>
      <c r="F47" s="129"/>
      <c r="G47" s="3"/>
    </row>
    <row r="48" spans="1:7">
      <c r="A48" s="1"/>
      <c r="B48" s="40" t="s">
        <v>52</v>
      </c>
      <c r="C48" s="1"/>
      <c r="D48" s="1"/>
      <c r="E48" s="1"/>
      <c r="F48" s="63">
        <f ca="1">+SUMIF($D$5:$F$44,B48,$E$5:$E$44)</f>
        <v>0</v>
      </c>
      <c r="G48" s="3"/>
    </row>
    <row r="49" spans="1:7">
      <c r="A49" s="1"/>
      <c r="B49" s="1" t="s">
        <v>12</v>
      </c>
      <c r="C49" s="1"/>
      <c r="D49" s="1"/>
      <c r="E49" s="1"/>
      <c r="F49" s="63">
        <f ca="1">+SUMIF($D$5:$F$44,B49,$E$5:$E$44)</f>
        <v>0</v>
      </c>
      <c r="G49" s="3"/>
    </row>
    <row r="50" spans="1:7">
      <c r="A50" s="1"/>
      <c r="B50" s="1" t="s">
        <v>13</v>
      </c>
      <c r="C50" s="1"/>
      <c r="D50" s="1"/>
      <c r="E50" s="1"/>
      <c r="F50" s="63">
        <f ca="1">+SUMIF($D$5:$F$44,B50,$E$5:$E$44)</f>
        <v>7791000</v>
      </c>
    </row>
    <row r="51" spans="1:7">
      <c r="A51" s="1"/>
      <c r="B51" s="1" t="s">
        <v>14</v>
      </c>
      <c r="C51" s="1"/>
      <c r="D51" s="1"/>
      <c r="E51" s="1"/>
      <c r="F51" s="63">
        <f ca="1">+SUMIF($D$5:$F$44,B51,$E$5:$E$44)</f>
        <v>24000</v>
      </c>
      <c r="G51" s="3"/>
    </row>
    <row r="52" spans="1:7">
      <c r="A52" s="1"/>
      <c r="B52" s="1" t="s">
        <v>15</v>
      </c>
      <c r="C52" s="1"/>
      <c r="D52" s="1"/>
      <c r="E52" s="1"/>
      <c r="F52" s="63">
        <f ca="1">+SUMIF($D$5:$F$44,B52,$E$5:$E$44)</f>
        <v>0</v>
      </c>
      <c r="G52" s="3"/>
    </row>
    <row r="53" spans="1:7">
      <c r="A53" s="1"/>
      <c r="B53" s="40" t="s">
        <v>41</v>
      </c>
      <c r="C53" s="1"/>
      <c r="D53" s="1"/>
      <c r="E53" s="1"/>
      <c r="F53" s="63">
        <f ca="1">+SUMIF($D$5:$F$44,B53,$E$5:$E$44)</f>
        <v>0</v>
      </c>
      <c r="G53" s="3"/>
    </row>
    <row r="54" spans="1:7" s="94" customFormat="1">
      <c r="A54" s="38"/>
      <c r="B54" s="40" t="s">
        <v>73</v>
      </c>
      <c r="C54" s="38"/>
      <c r="D54" s="38"/>
      <c r="E54" s="38"/>
      <c r="F54" s="63">
        <f ca="1">+SUMIF($D$5:$F$44,B54,$E$5:$E$44)</f>
        <v>0</v>
      </c>
      <c r="G54" s="103"/>
    </row>
    <row r="55" spans="1:7">
      <c r="A55" s="1"/>
      <c r="B55" s="1"/>
      <c r="C55" s="1"/>
      <c r="D55" s="1"/>
      <c r="E55" s="1"/>
      <c r="F55" s="15">
        <f ca="1">SUM(F48:F54)</f>
        <v>7815000</v>
      </c>
      <c r="G55" s="102"/>
    </row>
    <row r="56" spans="1:7">
      <c r="A56" s="1"/>
      <c r="B56" s="1"/>
      <c r="C56" s="1"/>
      <c r="D56" s="101" t="s">
        <v>57</v>
      </c>
      <c r="E56" s="1"/>
      <c r="F56" s="16">
        <f ca="1">+F55-F54</f>
        <v>7815000</v>
      </c>
    </row>
    <row r="57" spans="1:7">
      <c r="A57" s="1"/>
      <c r="B57" s="1"/>
      <c r="C57" s="1"/>
      <c r="D57" s="3"/>
      <c r="E57" s="1"/>
      <c r="F57" s="3"/>
      <c r="G57" s="3"/>
    </row>
    <row r="58" spans="1:7">
      <c r="A58" s="1"/>
      <c r="B58" s="1"/>
      <c r="C58" s="1"/>
      <c r="D58" s="3"/>
      <c r="E58" s="1"/>
      <c r="F58" s="3"/>
      <c r="G58" s="3"/>
    </row>
    <row r="59" spans="1:7">
      <c r="A59" s="1"/>
      <c r="B59" s="1"/>
      <c r="C59" s="1"/>
      <c r="D59" s="3"/>
      <c r="E59" s="1"/>
      <c r="F59" s="3"/>
      <c r="G59" s="3"/>
    </row>
    <row r="60" spans="1:7">
      <c r="A60" s="1"/>
      <c r="B60" s="1"/>
      <c r="C60" s="1"/>
      <c r="D60" s="3"/>
      <c r="E60" s="1"/>
      <c r="F60" s="3"/>
      <c r="G60" s="3"/>
    </row>
    <row r="61" spans="1:7">
      <c r="A61" s="1"/>
      <c r="B61" s="1"/>
      <c r="C61" s="1"/>
      <c r="D61" s="3"/>
      <c r="E61" s="1"/>
      <c r="F61" s="3"/>
      <c r="G61" s="3"/>
    </row>
    <row r="62" spans="1:7">
      <c r="A62" s="1"/>
      <c r="B62" s="1"/>
      <c r="C62" s="1"/>
      <c r="D62" s="3"/>
      <c r="E62" s="1"/>
      <c r="F62" s="3"/>
      <c r="G62" s="3"/>
    </row>
    <row r="63" spans="1:7">
      <c r="A63" s="1"/>
      <c r="B63" s="1"/>
      <c r="C63" s="1"/>
      <c r="D63" s="3"/>
      <c r="E63" s="1"/>
      <c r="F63" s="3"/>
      <c r="G63" s="3"/>
    </row>
    <row r="64" spans="1:7">
      <c r="A64" s="1"/>
      <c r="B64" s="1"/>
      <c r="C64" s="1"/>
      <c r="D64" s="3"/>
      <c r="E64" s="1"/>
      <c r="F64" s="3"/>
      <c r="G64" s="3"/>
    </row>
    <row r="65" spans="1:7">
      <c r="A65" s="1"/>
      <c r="B65" s="1"/>
      <c r="C65" s="1"/>
      <c r="D65" s="3"/>
      <c r="E65" s="1"/>
      <c r="F65" s="3"/>
      <c r="G65" s="3"/>
    </row>
    <row r="66" spans="1:7">
      <c r="A66" s="1"/>
      <c r="B66" s="1"/>
      <c r="C66" s="1"/>
      <c r="D66" s="3"/>
      <c r="E66" s="1"/>
      <c r="F66" s="3"/>
      <c r="G66" s="3"/>
    </row>
    <row r="67" spans="1:7">
      <c r="A67" s="1"/>
      <c r="B67" s="1"/>
      <c r="C67" s="1"/>
      <c r="D67" s="3"/>
      <c r="E67" s="1"/>
      <c r="F67" s="3"/>
      <c r="G67" s="3"/>
    </row>
    <row r="68" spans="1:7">
      <c r="A68" s="1"/>
      <c r="B68" s="1"/>
      <c r="C68" s="1"/>
      <c r="D68" s="3"/>
      <c r="E68" s="1"/>
      <c r="F68" s="3"/>
      <c r="G68" s="3"/>
    </row>
    <row r="69" spans="1:7">
      <c r="A69" s="1"/>
      <c r="B69" s="1"/>
      <c r="C69" s="1"/>
      <c r="D69" s="3"/>
      <c r="E69" s="1"/>
      <c r="F69" s="3"/>
      <c r="G69" s="3"/>
    </row>
    <row r="70" spans="1:7">
      <c r="A70" s="1"/>
      <c r="B70" s="1"/>
      <c r="C70" s="1"/>
      <c r="D70" s="3"/>
      <c r="E70" s="1"/>
      <c r="F70" s="3"/>
      <c r="G70" s="3"/>
    </row>
    <row r="71" spans="1:7">
      <c r="A71" s="1"/>
      <c r="B71" s="1"/>
      <c r="C71" s="1"/>
      <c r="D71" s="3"/>
      <c r="E71" s="1"/>
      <c r="F71" s="3"/>
      <c r="G71" s="3"/>
    </row>
    <row r="72" spans="1:7">
      <c r="A72" s="1"/>
      <c r="B72" s="1"/>
      <c r="C72" s="1"/>
      <c r="D72" s="3"/>
      <c r="E72" s="1"/>
      <c r="F72" s="3"/>
      <c r="G72" s="3"/>
    </row>
    <row r="73" spans="1:7">
      <c r="A73" s="1"/>
      <c r="B73" s="1"/>
      <c r="C73" s="1"/>
      <c r="D73" s="3"/>
      <c r="E73" s="1"/>
      <c r="F73" s="3"/>
      <c r="G73" s="3"/>
    </row>
    <row r="74" spans="1:7">
      <c r="A74" s="1"/>
      <c r="B74" s="1"/>
      <c r="C74" s="1"/>
      <c r="D74" s="3"/>
      <c r="E74" s="1"/>
      <c r="F74" s="3"/>
      <c r="G74" s="3"/>
    </row>
    <row r="75" spans="1:7">
      <c r="A75" s="1"/>
      <c r="B75" s="1"/>
      <c r="C75" s="1"/>
      <c r="D75" s="3"/>
      <c r="E75" s="1"/>
      <c r="F75" s="3"/>
      <c r="G75" s="3"/>
    </row>
    <row r="76" spans="1:7">
      <c r="A76" s="1"/>
      <c r="B76" s="1"/>
      <c r="C76" s="1"/>
      <c r="D76" s="3"/>
      <c r="E76" s="1"/>
      <c r="F76" s="3"/>
      <c r="G76" s="3"/>
    </row>
    <row r="77" spans="1:7">
      <c r="A77" s="1"/>
      <c r="B77" s="1"/>
      <c r="C77" s="1"/>
      <c r="D77" s="3"/>
      <c r="E77" s="1"/>
      <c r="F77" s="3"/>
      <c r="G77" s="3"/>
    </row>
    <row r="78" spans="1:7">
      <c r="A78" s="1"/>
      <c r="B78" s="1"/>
      <c r="C78" s="1"/>
      <c r="D78" s="3"/>
      <c r="E78" s="1"/>
      <c r="F78" s="3"/>
      <c r="G78" s="3"/>
    </row>
    <row r="79" spans="1:7" ht="15.75" customHeight="1">
      <c r="A79" s="1"/>
      <c r="B79" s="1"/>
      <c r="C79" s="1"/>
      <c r="D79" s="3"/>
      <c r="E79" s="1"/>
      <c r="F79" s="3"/>
      <c r="G79" s="3"/>
    </row>
    <row r="80" spans="1:7" ht="15.75" customHeight="1">
      <c r="A80" s="1"/>
      <c r="B80" s="1"/>
      <c r="C80" s="1"/>
      <c r="D80" s="3"/>
      <c r="E80" s="1"/>
      <c r="F80" s="3"/>
      <c r="G80" s="3"/>
    </row>
    <row r="81" spans="1:7" ht="15.75" customHeight="1">
      <c r="A81" s="1"/>
      <c r="B81" s="1"/>
      <c r="C81" s="1"/>
      <c r="D81" s="3"/>
      <c r="E81" s="1"/>
      <c r="F81" s="3"/>
      <c r="G81" s="3"/>
    </row>
    <row r="82" spans="1:7" ht="15.75" customHeight="1">
      <c r="A82" s="1"/>
      <c r="B82" s="1"/>
      <c r="C82" s="1"/>
      <c r="D82" s="3"/>
      <c r="E82" s="1"/>
      <c r="F82" s="3"/>
      <c r="G82" s="3"/>
    </row>
    <row r="83" spans="1:7" ht="15.75" customHeight="1">
      <c r="A83" s="1"/>
      <c r="B83" s="1"/>
      <c r="C83" s="1"/>
      <c r="D83" s="3"/>
      <c r="E83" s="1"/>
      <c r="F83" s="3"/>
      <c r="G83" s="3"/>
    </row>
    <row r="84" spans="1:7" ht="15.75" customHeight="1">
      <c r="A84" s="1"/>
      <c r="B84" s="1"/>
      <c r="C84" s="1"/>
      <c r="D84" s="3"/>
      <c r="E84" s="1"/>
      <c r="F84" s="3"/>
      <c r="G84" s="3"/>
    </row>
    <row r="85" spans="1:7" ht="15.75" customHeight="1">
      <c r="A85" s="1"/>
      <c r="B85" s="1"/>
      <c r="C85" s="1"/>
      <c r="D85" s="3"/>
      <c r="E85" s="1"/>
      <c r="F85" s="3"/>
      <c r="G85" s="3"/>
    </row>
    <row r="86" spans="1:7" ht="15.75" customHeight="1">
      <c r="A86" s="1"/>
      <c r="B86" s="1"/>
      <c r="C86" s="1"/>
      <c r="D86" s="3"/>
      <c r="E86" s="1"/>
      <c r="F86" s="3"/>
      <c r="G86" s="3"/>
    </row>
    <row r="87" spans="1:7" ht="15.75" customHeight="1">
      <c r="A87" s="1"/>
      <c r="B87" s="1"/>
      <c r="C87" s="1"/>
      <c r="D87" s="3"/>
      <c r="E87" s="1"/>
      <c r="F87" s="3"/>
      <c r="G87" s="3"/>
    </row>
    <row r="88" spans="1:7" ht="15.75" customHeight="1">
      <c r="A88" s="1"/>
      <c r="B88" s="1"/>
      <c r="C88" s="1"/>
      <c r="D88" s="3"/>
      <c r="E88" s="1"/>
      <c r="F88" s="3"/>
      <c r="G88" s="3"/>
    </row>
    <row r="89" spans="1:7" ht="15.75" customHeight="1">
      <c r="A89" s="1"/>
      <c r="B89" s="1"/>
      <c r="C89" s="1"/>
      <c r="D89" s="3"/>
      <c r="E89" s="1"/>
      <c r="F89" s="3"/>
      <c r="G89" s="3"/>
    </row>
    <row r="90" spans="1:7" ht="15.75" customHeight="1">
      <c r="A90" s="1"/>
      <c r="B90" s="1"/>
      <c r="C90" s="1"/>
      <c r="D90" s="3"/>
      <c r="E90" s="1"/>
      <c r="F90" s="3"/>
      <c r="G90" s="3"/>
    </row>
    <row r="91" spans="1:7" ht="15.75" customHeight="1">
      <c r="A91" s="1"/>
      <c r="B91" s="1"/>
      <c r="C91" s="1"/>
      <c r="D91" s="3"/>
      <c r="E91" s="1"/>
      <c r="F91" s="3"/>
      <c r="G91" s="3"/>
    </row>
    <row r="92" spans="1:7" ht="15.75" customHeight="1">
      <c r="A92" s="1"/>
      <c r="B92" s="1"/>
      <c r="C92" s="1"/>
      <c r="D92" s="3"/>
      <c r="E92" s="1"/>
      <c r="F92" s="3"/>
      <c r="G92" s="3"/>
    </row>
    <row r="93" spans="1:7" ht="15.75" customHeight="1">
      <c r="A93" s="1"/>
      <c r="B93" s="1"/>
      <c r="C93" s="1"/>
      <c r="D93" s="3"/>
      <c r="E93" s="1"/>
      <c r="F93" s="3"/>
      <c r="G93" s="3"/>
    </row>
    <row r="94" spans="1:7" ht="15.75" customHeight="1">
      <c r="A94" s="1"/>
      <c r="B94" s="1"/>
      <c r="C94" s="1"/>
      <c r="D94" s="3"/>
      <c r="E94" s="1"/>
      <c r="F94" s="3"/>
      <c r="G94" s="3"/>
    </row>
    <row r="95" spans="1:7" ht="15.75" customHeight="1">
      <c r="A95" s="1"/>
      <c r="B95" s="1"/>
      <c r="C95" s="1"/>
      <c r="D95" s="3"/>
      <c r="E95" s="1"/>
      <c r="F95" s="3"/>
      <c r="G95" s="3"/>
    </row>
    <row r="96" spans="1:7" ht="15.75" customHeight="1">
      <c r="A96" s="1"/>
      <c r="B96" s="1"/>
      <c r="C96" s="1"/>
      <c r="D96" s="3"/>
      <c r="E96" s="1"/>
      <c r="F96" s="3"/>
      <c r="G96" s="3"/>
    </row>
    <row r="97" spans="1:7" ht="15.75" customHeight="1">
      <c r="A97" s="1"/>
      <c r="B97" s="1"/>
      <c r="C97" s="1"/>
      <c r="D97" s="3"/>
      <c r="E97" s="1"/>
      <c r="F97" s="3"/>
      <c r="G97" s="3"/>
    </row>
    <row r="98" spans="1:7" ht="15.75" customHeight="1">
      <c r="A98" s="1"/>
      <c r="B98" s="1"/>
      <c r="C98" s="1"/>
      <c r="D98" s="3"/>
      <c r="E98" s="1"/>
      <c r="F98" s="3"/>
      <c r="G98" s="3"/>
    </row>
    <row r="99" spans="1:7" ht="15.75" customHeight="1">
      <c r="A99" s="1"/>
      <c r="B99" s="1"/>
      <c r="C99" s="1"/>
      <c r="D99" s="3"/>
      <c r="E99" s="1"/>
      <c r="F99" s="3"/>
      <c r="G99" s="3"/>
    </row>
    <row r="100" spans="1:7" ht="15.75" customHeight="1">
      <c r="A100" s="1"/>
      <c r="B100" s="1"/>
      <c r="C100" s="1"/>
      <c r="D100" s="3"/>
      <c r="E100" s="1"/>
      <c r="F100" s="3"/>
      <c r="G100" s="3"/>
    </row>
    <row r="101" spans="1:7" ht="15.75" customHeight="1">
      <c r="A101" s="1"/>
      <c r="B101" s="1"/>
      <c r="C101" s="1"/>
      <c r="D101" s="3"/>
      <c r="E101" s="1"/>
      <c r="F101" s="3"/>
      <c r="G101" s="3"/>
    </row>
    <row r="102" spans="1:7" ht="15.75" customHeight="1">
      <c r="A102" s="1"/>
      <c r="B102" s="1"/>
      <c r="C102" s="1"/>
      <c r="D102" s="3"/>
      <c r="E102" s="1"/>
      <c r="F102" s="3"/>
      <c r="G102" s="3"/>
    </row>
    <row r="103" spans="1:7" ht="15.75" customHeight="1">
      <c r="A103" s="1"/>
      <c r="B103" s="1"/>
      <c r="C103" s="1"/>
      <c r="D103" s="3"/>
      <c r="E103" s="1"/>
      <c r="F103" s="3"/>
      <c r="G103" s="3"/>
    </row>
    <row r="104" spans="1:7" ht="15.75" customHeight="1">
      <c r="A104" s="1"/>
      <c r="B104" s="1"/>
      <c r="C104" s="1"/>
      <c r="D104" s="3"/>
      <c r="E104" s="1"/>
      <c r="F104" s="3"/>
      <c r="G104" s="3"/>
    </row>
    <row r="105" spans="1:7" ht="15.75" customHeight="1">
      <c r="A105" s="1"/>
      <c r="B105" s="1"/>
      <c r="C105" s="1"/>
      <c r="D105" s="3"/>
      <c r="E105" s="1"/>
      <c r="F105" s="3"/>
      <c r="G105" s="3"/>
    </row>
    <row r="106" spans="1:7" ht="15.75" customHeight="1">
      <c r="A106" s="1"/>
      <c r="B106" s="1"/>
      <c r="C106" s="1"/>
      <c r="D106" s="3"/>
      <c r="E106" s="1"/>
      <c r="F106" s="3"/>
      <c r="G106" s="3"/>
    </row>
    <row r="107" spans="1:7" ht="15.75" customHeight="1">
      <c r="A107" s="1"/>
      <c r="B107" s="1"/>
      <c r="C107" s="1"/>
      <c r="D107" s="3"/>
      <c r="E107" s="1"/>
      <c r="F107" s="3"/>
      <c r="G107" s="3"/>
    </row>
    <row r="108" spans="1:7" ht="15.75" customHeight="1">
      <c r="A108" s="1"/>
      <c r="B108" s="1"/>
      <c r="C108" s="1"/>
      <c r="D108" s="3"/>
      <c r="E108" s="1"/>
      <c r="F108" s="3"/>
      <c r="G108" s="3"/>
    </row>
    <row r="109" spans="1:7" ht="15.75" customHeight="1">
      <c r="A109" s="1"/>
      <c r="B109" s="1"/>
      <c r="C109" s="1"/>
      <c r="D109" s="3"/>
      <c r="E109" s="1"/>
      <c r="F109" s="3"/>
      <c r="G109" s="3"/>
    </row>
    <row r="110" spans="1:7" ht="15.75" customHeight="1">
      <c r="A110" s="1"/>
      <c r="B110" s="1"/>
      <c r="C110" s="1"/>
      <c r="D110" s="3"/>
      <c r="E110" s="1"/>
      <c r="F110" s="3"/>
      <c r="G110" s="3"/>
    </row>
    <row r="111" spans="1:7" ht="15.75" customHeight="1">
      <c r="A111" s="1"/>
      <c r="B111" s="1"/>
      <c r="C111" s="1"/>
      <c r="D111" s="3"/>
      <c r="E111" s="1"/>
      <c r="F111" s="3"/>
      <c r="G111" s="3"/>
    </row>
    <row r="112" spans="1:7" ht="15.75" customHeight="1">
      <c r="A112" s="1"/>
      <c r="B112" s="1"/>
      <c r="C112" s="1"/>
      <c r="D112" s="3"/>
      <c r="E112" s="1"/>
      <c r="F112" s="3"/>
      <c r="G112" s="3"/>
    </row>
    <row r="113" spans="1:7" ht="15.75" customHeight="1">
      <c r="A113" s="1"/>
      <c r="B113" s="1"/>
      <c r="C113" s="1"/>
      <c r="D113" s="3"/>
      <c r="E113" s="1"/>
      <c r="F113" s="3"/>
      <c r="G113" s="3"/>
    </row>
    <row r="114" spans="1:7" ht="15.75" customHeight="1">
      <c r="A114" s="1"/>
      <c r="B114" s="1"/>
      <c r="C114" s="1"/>
      <c r="D114" s="3"/>
      <c r="E114" s="1"/>
      <c r="F114" s="3"/>
      <c r="G114" s="3"/>
    </row>
    <row r="115" spans="1:7" ht="15.75" customHeight="1">
      <c r="A115" s="1"/>
      <c r="B115" s="1"/>
      <c r="C115" s="1"/>
      <c r="D115" s="3"/>
      <c r="E115" s="1"/>
      <c r="F115" s="3"/>
      <c r="G115" s="3"/>
    </row>
    <row r="116" spans="1:7" ht="15.75" customHeight="1">
      <c r="A116" s="1"/>
      <c r="B116" s="1"/>
      <c r="C116" s="1"/>
      <c r="D116" s="3"/>
      <c r="E116" s="1"/>
      <c r="F116" s="3"/>
      <c r="G116" s="3"/>
    </row>
    <row r="117" spans="1:7" ht="15.75" customHeight="1">
      <c r="A117" s="1"/>
      <c r="B117" s="1"/>
      <c r="C117" s="1"/>
      <c r="D117" s="3"/>
      <c r="E117" s="1"/>
      <c r="F117" s="3"/>
      <c r="G117" s="3"/>
    </row>
    <row r="118" spans="1:7" ht="15.75" customHeight="1">
      <c r="A118" s="1"/>
      <c r="B118" s="1"/>
      <c r="C118" s="1"/>
      <c r="D118" s="3"/>
      <c r="E118" s="1"/>
      <c r="F118" s="3"/>
      <c r="G118" s="3"/>
    </row>
    <row r="119" spans="1:7" ht="15.75" customHeight="1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</sheetData>
  <autoFilter ref="B4:F55"/>
  <sortState ref="B5:F38">
    <sortCondition ref="B5:B38"/>
  </sortState>
  <mergeCells count="5">
    <mergeCell ref="C2:E2"/>
    <mergeCell ref="B47:F47"/>
    <mergeCell ref="C45:D45"/>
    <mergeCell ref="B3:F3"/>
    <mergeCell ref="C1:E1"/>
  </mergeCells>
  <pageMargins left="0.7" right="0.7" top="0.75" bottom="0.75" header="0" footer="0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96" activePane="bottomLeft" state="frozen"/>
      <selection pane="bottomLeft" activeCell="K126" sqref="K126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22" t="s">
        <v>102</v>
      </c>
      <c r="D2" s="123"/>
      <c r="E2" s="123"/>
      <c r="F2" s="123"/>
      <c r="G2" s="129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29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7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6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4" t="s">
        <v>49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7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6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4" t="s">
        <v>49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6">
        <v>6063579</v>
      </c>
      <c r="K31" s="47"/>
      <c r="L31" s="4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49"/>
      <c r="K32" s="50">
        <v>44839</v>
      </c>
      <c r="L32" s="4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6">
        <v>44922</v>
      </c>
      <c r="J33" s="49"/>
      <c r="K33" s="47" t="s">
        <v>45</v>
      </c>
      <c r="L33" s="4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1">
        <f>+G31+J31</f>
        <v>6707283</v>
      </c>
    </row>
    <row r="35" spans="1:26" ht="15.75" customHeight="1">
      <c r="I35" s="52" t="s">
        <v>46</v>
      </c>
    </row>
    <row r="36" spans="1:26" ht="15.75" customHeight="1" thickBot="1">
      <c r="H36" s="52" t="s">
        <v>47</v>
      </c>
    </row>
    <row r="37" spans="1:26" ht="15.75" customHeight="1" thickBot="1">
      <c r="A37" s="54" t="s">
        <v>49</v>
      </c>
      <c r="B37" s="23"/>
      <c r="C37" s="23"/>
      <c r="D37" s="23"/>
      <c r="E37" s="53">
        <f>+I34-1100000</f>
        <v>5607283</v>
      </c>
      <c r="F37" s="25"/>
      <c r="G37" s="25"/>
      <c r="H37" s="23"/>
      <c r="I37" s="25" t="s">
        <v>48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6">
        <v>6063579</v>
      </c>
      <c r="L38" s="47"/>
      <c r="M38" s="48"/>
    </row>
    <row r="39" spans="1:26" ht="15.75" customHeight="1">
      <c r="G39" s="21" t="s">
        <v>19</v>
      </c>
      <c r="K39" s="49"/>
      <c r="L39" s="50">
        <v>44839</v>
      </c>
      <c r="M39" s="45"/>
    </row>
    <row r="40" spans="1:26" ht="15.75" customHeight="1">
      <c r="H40" s="36">
        <v>44957</v>
      </c>
      <c r="K40" s="49"/>
      <c r="L40" s="47" t="s">
        <v>45</v>
      </c>
      <c r="M40" s="45"/>
    </row>
    <row r="41" spans="1:26" ht="15.75" customHeight="1">
      <c r="J41" s="51">
        <f>+H38+K38</f>
        <v>6320004</v>
      </c>
    </row>
    <row r="42" spans="1:26" ht="15.75" customHeight="1">
      <c r="J42" s="52" t="s">
        <v>46</v>
      </c>
    </row>
    <row r="43" spans="1:26" ht="15.75" customHeight="1">
      <c r="I43" s="57" t="s">
        <v>47</v>
      </c>
      <c r="J43" s="57"/>
      <c r="K43" s="57"/>
      <c r="L43" s="57"/>
      <c r="M43" s="57"/>
    </row>
    <row r="44" spans="1:26" ht="15.75" customHeight="1" thickBot="1">
      <c r="I44" s="57"/>
      <c r="J44" s="57"/>
      <c r="K44" s="57"/>
      <c r="L44" s="57"/>
      <c r="M44" s="57"/>
    </row>
    <row r="45" spans="1:26" ht="15.75" customHeight="1" thickBot="1">
      <c r="A45" s="54" t="s">
        <v>49</v>
      </c>
      <c r="B45" s="23"/>
      <c r="C45" s="23"/>
      <c r="D45" s="23"/>
      <c r="E45" s="53">
        <f>+J41</f>
        <v>6320004</v>
      </c>
      <c r="F45" s="25"/>
      <c r="G45" s="25"/>
      <c r="H45" s="23"/>
      <c r="I45" s="25" t="s">
        <v>48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6">
        <v>4063579</v>
      </c>
      <c r="L46" s="47"/>
      <c r="M46" s="48"/>
    </row>
    <row r="47" spans="1:26" ht="15.75" customHeight="1">
      <c r="H47" s="21" t="s">
        <v>19</v>
      </c>
      <c r="K47" s="49"/>
      <c r="L47" s="50"/>
      <c r="M47" s="45"/>
    </row>
    <row r="48" spans="1:26" ht="15.75" customHeight="1">
      <c r="I48" s="36">
        <v>44985</v>
      </c>
      <c r="K48" s="49"/>
      <c r="L48" s="47"/>
      <c r="M48" s="45"/>
    </row>
    <row r="49" spans="1:26" ht="15.75" customHeight="1">
      <c r="J49" s="64">
        <f>+H46+K46</f>
        <v>4813234</v>
      </c>
    </row>
    <row r="50" spans="1:26" ht="15.75" customHeight="1">
      <c r="J50" s="52" t="s">
        <v>46</v>
      </c>
    </row>
    <row r="51" spans="1:26" ht="16.5" customHeight="1" thickBot="1"/>
    <row r="52" spans="1:26" ht="15.75" customHeight="1" thickBot="1">
      <c r="A52" s="54" t="s">
        <v>49</v>
      </c>
      <c r="B52" s="23"/>
      <c r="C52" s="23"/>
      <c r="D52" s="23"/>
      <c r="E52" s="53">
        <f>+J48</f>
        <v>0</v>
      </c>
      <c r="F52" s="25"/>
      <c r="G52" s="25"/>
      <c r="H52" s="23"/>
      <c r="I52" s="25" t="s">
        <v>48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2" t="s">
        <v>19</v>
      </c>
      <c r="H53" s="19">
        <v>461914</v>
      </c>
      <c r="K53" s="80">
        <f>4063579-400000</f>
        <v>3663579</v>
      </c>
      <c r="L53" s="81" t="s">
        <v>60</v>
      </c>
      <c r="M53" s="48"/>
    </row>
    <row r="54" spans="1:26" ht="15.75" customHeight="1">
      <c r="K54" s="49"/>
      <c r="L54" s="50"/>
      <c r="M54" s="45"/>
    </row>
    <row r="55" spans="1:26" ht="15.75" customHeight="1">
      <c r="I55" s="36">
        <v>45013</v>
      </c>
      <c r="K55" s="49"/>
      <c r="L55" s="47"/>
      <c r="M55" s="45"/>
    </row>
    <row r="56" spans="1:26" ht="15.75" customHeight="1">
      <c r="J56" s="64">
        <f>+H53+K53</f>
        <v>4125493</v>
      </c>
    </row>
    <row r="57" spans="1:26" ht="15.75" customHeight="1" thickBot="1">
      <c r="J57" s="52" t="s">
        <v>46</v>
      </c>
    </row>
    <row r="58" spans="1:26" ht="15.75" customHeight="1" thickBot="1">
      <c r="A58" s="54" t="s">
        <v>49</v>
      </c>
      <c r="B58" s="23"/>
      <c r="C58" s="79">
        <f>+J56</f>
        <v>4125493</v>
      </c>
      <c r="D58" s="23"/>
      <c r="E58" s="53">
        <f>+J54</f>
        <v>0</v>
      </c>
      <c r="F58" s="25"/>
      <c r="G58" s="25"/>
      <c r="H58" s="23"/>
      <c r="I58" s="25" t="s">
        <v>48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2" t="s">
        <v>19</v>
      </c>
      <c r="H59" s="19">
        <v>78825</v>
      </c>
      <c r="K59" s="80">
        <f>4063579-400000-400000</f>
        <v>3263579</v>
      </c>
      <c r="L59" s="81" t="s">
        <v>60</v>
      </c>
      <c r="M59" s="48"/>
    </row>
    <row r="60" spans="1:26" ht="15.75" customHeight="1">
      <c r="K60" s="49"/>
      <c r="L60" s="50"/>
      <c r="M60" s="45"/>
    </row>
    <row r="61" spans="1:26" ht="15.75" customHeight="1">
      <c r="I61" s="36">
        <v>45046</v>
      </c>
      <c r="K61" s="49"/>
      <c r="L61" s="47"/>
      <c r="M61" s="45"/>
    </row>
    <row r="62" spans="1:26" ht="15.75" customHeight="1">
      <c r="J62" s="64">
        <f>+H59+K59</f>
        <v>3342404</v>
      </c>
    </row>
    <row r="63" spans="1:26" ht="15.75" customHeight="1" thickBot="1">
      <c r="J63" s="52" t="s">
        <v>46</v>
      </c>
    </row>
    <row r="64" spans="1:26" ht="15.75" customHeight="1" thickBot="1">
      <c r="A64" s="54" t="s">
        <v>49</v>
      </c>
      <c r="B64" s="23"/>
      <c r="C64" s="79">
        <f>+J62</f>
        <v>3342404</v>
      </c>
      <c r="D64" s="23"/>
      <c r="E64" s="53">
        <f>+J60</f>
        <v>0</v>
      </c>
      <c r="F64" s="25"/>
      <c r="G64" s="25"/>
      <c r="H64" s="23"/>
      <c r="I64" s="25" t="s">
        <v>48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2" t="s">
        <v>19</v>
      </c>
      <c r="H65" s="19">
        <v>92574</v>
      </c>
      <c r="K65" s="80">
        <f>4063579-400000-400000-400000</f>
        <v>2863579</v>
      </c>
      <c r="L65" s="81" t="s">
        <v>60</v>
      </c>
      <c r="M65" s="48"/>
    </row>
    <row r="66" spans="1:26" ht="15.75" customHeight="1">
      <c r="I66" s="36">
        <v>45077</v>
      </c>
    </row>
    <row r="67" spans="1:26" ht="15.75" customHeight="1">
      <c r="J67" s="64">
        <f>+H65+K65</f>
        <v>2956153</v>
      </c>
      <c r="K67" s="86" t="s">
        <v>71</v>
      </c>
    </row>
    <row r="68" spans="1:26" ht="15.75" customHeight="1">
      <c r="K68" s="85"/>
    </row>
    <row r="69" spans="1:26" ht="15.75" customHeight="1" thickBot="1">
      <c r="J69" s="88">
        <v>2783579</v>
      </c>
      <c r="K69" s="89" t="s">
        <v>69</v>
      </c>
      <c r="L69" s="89"/>
      <c r="M69" s="89"/>
    </row>
    <row r="70" spans="1:26" ht="15.75" customHeight="1" thickBot="1">
      <c r="J70" s="90">
        <f>+J69-K65</f>
        <v>-80000</v>
      </c>
      <c r="K70" s="91" t="s">
        <v>70</v>
      </c>
      <c r="L70" s="91"/>
      <c r="M70" s="92"/>
    </row>
    <row r="71" spans="1:26" ht="15.75" customHeight="1" thickBot="1">
      <c r="J71" s="87"/>
      <c r="K71" s="93" t="s">
        <v>72</v>
      </c>
    </row>
    <row r="72" spans="1:26" ht="15.75" customHeight="1" thickBot="1">
      <c r="A72" s="54" t="s">
        <v>49</v>
      </c>
      <c r="B72" s="23"/>
      <c r="C72" s="79">
        <f>+J67</f>
        <v>2956153</v>
      </c>
      <c r="D72" s="23"/>
      <c r="E72" s="53">
        <f>+J69</f>
        <v>2783579</v>
      </c>
      <c r="F72" s="25"/>
      <c r="G72" s="25"/>
      <c r="H72" s="23"/>
      <c r="I72" s="25" t="s">
        <v>48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2" t="s">
        <v>19</v>
      </c>
      <c r="H73" s="19">
        <v>280995</v>
      </c>
      <c r="K73" s="80">
        <f>+J69-500000-400000-400000</f>
        <v>1483579</v>
      </c>
      <c r="L73" s="81" t="s">
        <v>60</v>
      </c>
      <c r="M73" s="48"/>
    </row>
    <row r="74" spans="1:26" ht="15.75" customHeight="1">
      <c r="I74" s="36">
        <v>45107</v>
      </c>
    </row>
    <row r="75" spans="1:26" ht="15.75" customHeight="1">
      <c r="J75" s="64">
        <f>+H73+K73</f>
        <v>1764574</v>
      </c>
      <c r="K75" s="86" t="s">
        <v>71</v>
      </c>
    </row>
    <row r="76" spans="1:26" ht="15.75" customHeight="1">
      <c r="K76" s="85"/>
    </row>
    <row r="77" spans="1:26" ht="15.75" customHeight="1" thickBot="1">
      <c r="J77" s="88">
        <f>+J69-400000-500000-400000</f>
        <v>1483579</v>
      </c>
      <c r="K77" s="89" t="s">
        <v>69</v>
      </c>
      <c r="L77" s="89"/>
      <c r="M77" s="89"/>
    </row>
    <row r="78" spans="1:26" s="94" customFormat="1" ht="15.75" customHeight="1" thickBot="1">
      <c r="A78" s="54" t="s">
        <v>49</v>
      </c>
      <c r="B78" s="23"/>
      <c r="C78" s="79">
        <f>+J73</f>
        <v>0</v>
      </c>
      <c r="D78" s="23"/>
      <c r="E78" s="53">
        <f>+J75</f>
        <v>1764574</v>
      </c>
      <c r="F78" s="25"/>
      <c r="G78" s="25"/>
      <c r="H78" s="23"/>
      <c r="I78" s="25" t="s">
        <v>48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4" customFormat="1" ht="15.75" customHeight="1">
      <c r="E79" s="82" t="s">
        <v>19</v>
      </c>
      <c r="H79" s="19">
        <v>581927</v>
      </c>
      <c r="K79" s="80">
        <f>+J77-400000</f>
        <v>1083579</v>
      </c>
      <c r="L79" s="81" t="s">
        <v>60</v>
      </c>
      <c r="M79" s="48"/>
    </row>
    <row r="80" spans="1:26" s="94" customFormat="1" ht="15.75" customHeight="1">
      <c r="I80" s="36">
        <v>45138</v>
      </c>
    </row>
    <row r="81" spans="1:26" s="94" customFormat="1" ht="15.75" customHeight="1">
      <c r="J81" s="64">
        <f>+H79+K79</f>
        <v>1665506</v>
      </c>
      <c r="K81" s="86" t="s">
        <v>71</v>
      </c>
    </row>
    <row r="82" spans="1:26" s="94" customFormat="1" ht="15.75" customHeight="1">
      <c r="K82" s="85"/>
    </row>
    <row r="83" spans="1:26" ht="15.75" customHeight="1" thickBot="1">
      <c r="J83" s="88">
        <f>1483579-400000</f>
        <v>1083579</v>
      </c>
      <c r="K83" s="89" t="s">
        <v>69</v>
      </c>
      <c r="L83" s="89"/>
      <c r="M83" s="89"/>
    </row>
    <row r="84" spans="1:26" s="105" customFormat="1" ht="15.75" customHeight="1" thickBot="1">
      <c r="A84" s="54" t="s">
        <v>49</v>
      </c>
      <c r="B84" s="23"/>
      <c r="C84" s="79">
        <f>+J79</f>
        <v>0</v>
      </c>
      <c r="D84" s="23"/>
      <c r="E84" s="53">
        <f>+J81</f>
        <v>1665506</v>
      </c>
      <c r="F84" s="25"/>
      <c r="G84" s="25"/>
      <c r="H84" s="23"/>
      <c r="I84" s="25" t="s">
        <v>48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05" customFormat="1" ht="15.75" customHeight="1">
      <c r="E85" s="82" t="s">
        <v>19</v>
      </c>
      <c r="H85" s="19">
        <v>1193098</v>
      </c>
      <c r="K85" s="80">
        <f>+J83</f>
        <v>1083579</v>
      </c>
      <c r="L85" s="81" t="s">
        <v>60</v>
      </c>
      <c r="M85" s="48"/>
    </row>
    <row r="86" spans="1:26" s="105" customFormat="1" ht="15.75" customHeight="1">
      <c r="I86" s="36">
        <v>45168</v>
      </c>
    </row>
    <row r="87" spans="1:26" s="105" customFormat="1" ht="15.75" customHeight="1">
      <c r="J87" s="64">
        <f>+H85+K85</f>
        <v>2276677</v>
      </c>
      <c r="K87" s="86" t="s">
        <v>71</v>
      </c>
    </row>
    <row r="88" spans="1:26" s="105" customFormat="1" ht="15.75" customHeight="1">
      <c r="K88" s="85"/>
    </row>
    <row r="89" spans="1:26" s="105" customFormat="1" ht="15.75" customHeight="1" thickBot="1">
      <c r="J89" s="88">
        <v>1083579</v>
      </c>
      <c r="K89" s="89" t="s">
        <v>69</v>
      </c>
      <c r="L89" s="89"/>
      <c r="M89" s="89"/>
    </row>
    <row r="90" spans="1:26" s="106" customFormat="1" ht="15.75" customHeight="1" thickBot="1">
      <c r="A90" s="54" t="s">
        <v>49</v>
      </c>
      <c r="B90" s="23"/>
      <c r="C90" s="79">
        <f>+J85</f>
        <v>0</v>
      </c>
      <c r="D90" s="23"/>
      <c r="E90" s="53">
        <f>+J87</f>
        <v>2276677</v>
      </c>
      <c r="F90" s="25"/>
      <c r="G90" s="25"/>
      <c r="H90" s="23"/>
      <c r="I90" s="25" t="s">
        <v>48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06" customFormat="1" ht="15.75" customHeight="1">
      <c r="E91" s="82" t="s">
        <v>19</v>
      </c>
      <c r="H91" s="19">
        <v>1956731</v>
      </c>
      <c r="K91" s="80">
        <f>+J89</f>
        <v>1083579</v>
      </c>
      <c r="L91" s="81" t="s">
        <v>60</v>
      </c>
      <c r="M91" s="48"/>
    </row>
    <row r="92" spans="1:26" s="106" customFormat="1" ht="15.75" customHeight="1">
      <c r="I92" s="36">
        <v>45199</v>
      </c>
    </row>
    <row r="93" spans="1:26" s="106" customFormat="1" ht="15.75" customHeight="1">
      <c r="J93" s="64">
        <f>+H91+K91</f>
        <v>3040310</v>
      </c>
      <c r="K93" s="86" t="s">
        <v>71</v>
      </c>
    </row>
    <row r="94" spans="1:26" s="106" customFormat="1" ht="15.75" customHeight="1">
      <c r="K94" s="85"/>
    </row>
    <row r="95" spans="1:26" s="106" customFormat="1" ht="15.75" customHeight="1" thickBot="1">
      <c r="J95" s="88">
        <v>1083579</v>
      </c>
      <c r="K95" s="89" t="s">
        <v>69</v>
      </c>
      <c r="L95" s="89"/>
      <c r="M95" s="89"/>
    </row>
    <row r="96" spans="1:26" s="116" customFormat="1" ht="15.75" customHeight="1" thickBot="1">
      <c r="A96" s="54" t="s">
        <v>49</v>
      </c>
      <c r="B96" s="23"/>
      <c r="C96" s="79">
        <f>+J91</f>
        <v>0</v>
      </c>
      <c r="D96" s="23"/>
      <c r="E96" s="53">
        <f>+J93</f>
        <v>3040310</v>
      </c>
      <c r="F96" s="25"/>
      <c r="G96" s="25"/>
      <c r="H96" s="23"/>
      <c r="I96" s="25" t="s">
        <v>48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5:13" s="116" customFormat="1" ht="15.75" customHeight="1">
      <c r="E97" s="82" t="s">
        <v>19</v>
      </c>
      <c r="H97" s="19">
        <v>2657621</v>
      </c>
      <c r="K97" s="80">
        <f>+J95</f>
        <v>1083579</v>
      </c>
      <c r="L97" s="81" t="s">
        <v>60</v>
      </c>
      <c r="M97" s="48"/>
    </row>
    <row r="98" spans="5:13" s="116" customFormat="1" ht="15.75" customHeight="1">
      <c r="I98" s="36">
        <v>45230</v>
      </c>
    </row>
    <row r="99" spans="5:13" s="116" customFormat="1" ht="15.75" customHeight="1">
      <c r="J99" s="64">
        <f>+H97+K97</f>
        <v>3741200</v>
      </c>
      <c r="K99" s="86" t="s">
        <v>71</v>
      </c>
    </row>
    <row r="100" spans="5:13" s="116" customFormat="1" ht="15.75" customHeight="1">
      <c r="K100" s="85"/>
    </row>
    <row r="101" spans="5:13" s="116" customFormat="1" ht="15.75" customHeight="1">
      <c r="J101" s="88">
        <v>1083579</v>
      </c>
      <c r="K101" s="89" t="s">
        <v>69</v>
      </c>
      <c r="L101" s="89"/>
      <c r="M101" s="89"/>
    </row>
    <row r="102" spans="5:13" ht="15.75" customHeight="1"/>
    <row r="103" spans="5:13" ht="15.75" customHeight="1"/>
    <row r="104" spans="5:13" ht="15.75" customHeight="1"/>
    <row r="105" spans="5:13" ht="15.75" customHeight="1"/>
    <row r="106" spans="5:13" ht="15.75" customHeight="1"/>
    <row r="107" spans="5:13" ht="15.75" customHeight="1"/>
    <row r="108" spans="5:13" ht="15.75" customHeight="1"/>
    <row r="109" spans="5:13" ht="15.75" customHeight="1"/>
    <row r="110" spans="5:13" ht="15.75" customHeight="1"/>
    <row r="111" spans="5:13" ht="15.75" customHeight="1"/>
    <row r="112" spans="5:1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1"/>
  <sheetViews>
    <sheetView showGridLines="0" workbookViewId="0">
      <selection activeCell="C1" sqref="C1"/>
    </sheetView>
  </sheetViews>
  <sheetFormatPr baseColWidth="10" defaultColWidth="14.42578125" defaultRowHeight="15" customHeight="1"/>
  <cols>
    <col min="1" max="1" width="11.28515625" customWidth="1"/>
    <col min="2" max="2" width="30.140625" bestFit="1" customWidth="1"/>
    <col min="3" max="3" width="51.28515625" customWidth="1"/>
    <col min="4" max="4" width="20.28515625" customWidth="1"/>
    <col min="5" max="5" width="11.42578125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4" t="s">
        <v>102</v>
      </c>
      <c r="D2" s="123"/>
      <c r="E2" s="1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59" t="s">
        <v>7</v>
      </c>
      <c r="B7" s="60" t="s">
        <v>23</v>
      </c>
      <c r="C7" s="60" t="s">
        <v>138</v>
      </c>
      <c r="D7" s="60" t="s">
        <v>24</v>
      </c>
      <c r="E7" s="60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>
      <c r="A8" s="160" t="s">
        <v>104</v>
      </c>
      <c r="B8" s="161" t="s">
        <v>129</v>
      </c>
      <c r="C8" s="159" t="s">
        <v>139</v>
      </c>
      <c r="D8" s="159" t="s">
        <v>101</v>
      </c>
      <c r="E8" s="163">
        <v>4960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26">
      <c r="A9" s="160" t="s">
        <v>104</v>
      </c>
      <c r="B9" s="161" t="s">
        <v>130</v>
      </c>
      <c r="C9" s="159" t="s">
        <v>140</v>
      </c>
      <c r="D9" s="159" t="s">
        <v>141</v>
      </c>
      <c r="E9" s="163">
        <v>61200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26" s="106" customFormat="1">
      <c r="A10" s="160" t="s">
        <v>108</v>
      </c>
      <c r="B10" s="161" t="s">
        <v>131</v>
      </c>
      <c r="C10" s="145" t="s">
        <v>142</v>
      </c>
      <c r="D10" s="145" t="s">
        <v>143</v>
      </c>
      <c r="E10" s="163">
        <v>2000000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26">
      <c r="A11" s="160" t="s">
        <v>113</v>
      </c>
      <c r="B11" s="161" t="s">
        <v>131</v>
      </c>
      <c r="C11" s="145"/>
      <c r="D11" s="145"/>
      <c r="E11" s="163">
        <v>2000000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26" s="106" customFormat="1">
      <c r="A12" s="160" t="s">
        <v>113</v>
      </c>
      <c r="B12" s="161" t="s">
        <v>131</v>
      </c>
      <c r="C12" s="145"/>
      <c r="D12" s="145"/>
      <c r="E12" s="163">
        <v>2600000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26" s="94" customFormat="1">
      <c r="A13" s="160" t="s">
        <v>118</v>
      </c>
      <c r="B13" s="161" t="s">
        <v>132</v>
      </c>
      <c r="C13" s="117" t="s">
        <v>144</v>
      </c>
      <c r="D13" s="117" t="s">
        <v>145</v>
      </c>
      <c r="E13" s="163">
        <v>30000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26" s="94" customFormat="1">
      <c r="A14" s="160" t="s">
        <v>133</v>
      </c>
      <c r="B14" s="161" t="s">
        <v>134</v>
      </c>
      <c r="C14" s="162" t="s">
        <v>146</v>
      </c>
      <c r="D14" s="117" t="s">
        <v>147</v>
      </c>
      <c r="E14" s="163">
        <v>232972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6" s="84" customFormat="1">
      <c r="A15" s="160" t="s">
        <v>133</v>
      </c>
      <c r="B15" s="161" t="s">
        <v>135</v>
      </c>
      <c r="C15" s="162" t="s">
        <v>148</v>
      </c>
      <c r="D15" s="117" t="s">
        <v>149</v>
      </c>
      <c r="E15" s="163">
        <v>36208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6" s="84" customFormat="1">
      <c r="A16" s="160" t="s">
        <v>133</v>
      </c>
      <c r="B16" s="161" t="s">
        <v>135</v>
      </c>
      <c r="C16" s="117" t="s">
        <v>151</v>
      </c>
      <c r="D16" s="117" t="s">
        <v>150</v>
      </c>
      <c r="E16" s="163">
        <v>142300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9" s="84" customFormat="1">
      <c r="A17" s="160" t="s">
        <v>136</v>
      </c>
      <c r="B17" s="161" t="s">
        <v>137</v>
      </c>
      <c r="C17" s="159" t="s">
        <v>139</v>
      </c>
      <c r="D17" s="159" t="s">
        <v>101</v>
      </c>
      <c r="E17" s="163">
        <v>6470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9" ht="15.75" customHeight="1">
      <c r="A18" s="32"/>
      <c r="B18" s="32"/>
      <c r="C18" s="43" t="s">
        <v>25</v>
      </c>
      <c r="D18" s="61"/>
      <c r="E18" s="33">
        <f>SUM(E8:E17)</f>
        <v>7114110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9" ht="15.75" customHeight="1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1" spans="1:19" ht="15.75" customHeight="1"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.75" customHeight="1"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.75" customHeight="1"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>
      <c r="C24" s="157"/>
      <c r="D24" s="158"/>
      <c r="E24" s="158"/>
      <c r="G24" s="106"/>
      <c r="H24" s="34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C25" s="157"/>
      <c r="D25" s="158"/>
      <c r="E25" s="158"/>
      <c r="G25" s="106"/>
      <c r="H25" s="3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C26" s="157"/>
      <c r="D26" s="158"/>
      <c r="E26" s="158"/>
      <c r="F26" s="1"/>
      <c r="G26" s="1"/>
      <c r="H26" s="3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.75" customHeight="1">
      <c r="C27" s="157"/>
      <c r="D27" s="158"/>
      <c r="E27" s="158"/>
      <c r="G27" s="1"/>
      <c r="H27" s="3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A28" s="1"/>
      <c r="B28" s="1"/>
      <c r="C28" s="157"/>
      <c r="D28" s="158"/>
      <c r="E28" s="15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A29" s="1"/>
      <c r="B29" s="1"/>
      <c r="C29" s="157"/>
      <c r="D29" s="158"/>
      <c r="E29" s="15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A30" s="1"/>
      <c r="B30" s="1"/>
      <c r="C30" s="157"/>
      <c r="D30" s="158"/>
      <c r="E30" s="15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"/>
      <c r="C31" s="157"/>
      <c r="D31" s="158"/>
      <c r="E31" s="15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"/>
      <c r="C32" s="157"/>
      <c r="D32" s="158"/>
      <c r="E32" s="15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"/>
      <c r="C33" s="157"/>
      <c r="D33" s="158"/>
      <c r="E33" s="15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"/>
      <c r="C34" s="118"/>
      <c r="D34" s="119"/>
      <c r="E34" s="11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"/>
      <c r="C35" s="118"/>
      <c r="D35" s="119"/>
      <c r="E35" s="11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"/>
      <c r="C36" s="118"/>
      <c r="D36" s="119"/>
      <c r="E36" s="1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"/>
      <c r="C37" s="118"/>
      <c r="D37" s="119"/>
      <c r="E37" s="1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3">
    <mergeCell ref="C10:C12"/>
    <mergeCell ref="D10:D12"/>
    <mergeCell ref="C2:E2"/>
  </mergeCells>
  <pageMargins left="0.7" right="0.7" top="0.75" bottom="0.75" header="0" footer="0"/>
  <pageSetup scale="7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topLeftCell="A37" workbookViewId="0">
      <selection activeCell="G33" sqref="G33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scale="48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46" t="s">
        <v>5</v>
      </c>
      <c r="D2" s="123"/>
      <c r="E2" s="123"/>
      <c r="F2" s="123"/>
      <c r="G2" s="129"/>
    </row>
    <row r="10" spans="1:7">
      <c r="A10" s="4" t="s">
        <v>26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27</v>
      </c>
    </row>
    <row r="57" spans="1:1" ht="15.75" customHeight="1">
      <c r="A57" s="35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28</v>
      </c>
    </row>
    <row r="94" spans="1:3" ht="15.75" customHeight="1">
      <c r="C94" s="35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2024-05-26T01:14:00Z</cp:lastPrinted>
  <dcterms:created xsi:type="dcterms:W3CDTF">2022-08-25T12:17:22Z</dcterms:created>
  <dcterms:modified xsi:type="dcterms:W3CDTF">2024-05-26T01:21:18Z</dcterms:modified>
</cp:coreProperties>
</file>