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eronar\Documents\Personal\"/>
    </mc:Choice>
  </mc:AlternateContent>
  <bookViews>
    <workbookView xWindow="0" yWindow="0" windowWidth="19200" windowHeight="6730" activeTab="3"/>
  </bookViews>
  <sheets>
    <sheet name="Resumen" sheetId="5" r:id="rId1"/>
    <sheet name="Cartola bancaria" sheetId="2" r:id="rId2"/>
    <sheet name="COMPROBANTES DE GASTOS" sheetId="6" r:id="rId3"/>
    <sheet name="Detalle movimientos" sheetId="4" r:id="rId4"/>
  </sheets>
  <definedNames>
    <definedName name="_xlnm._FilterDatabase" localSheetId="3" hidden="1">'Detalle movimientos'!$B$4:$G$71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5" l="1"/>
  <c r="E9" i="5"/>
  <c r="E8" i="5"/>
  <c r="F82" i="4"/>
  <c r="F81" i="4"/>
  <c r="F78" i="4"/>
  <c r="F77" i="4"/>
  <c r="E70" i="4" l="1"/>
  <c r="D70" i="4"/>
  <c r="D71" i="4" l="1"/>
  <c r="F80" i="4"/>
  <c r="F84" i="4" l="1"/>
  <c r="E11" i="5"/>
</calcChain>
</file>

<file path=xl/sharedStrings.xml><?xml version="1.0" encoding="utf-8"?>
<sst xmlns="http://schemas.openxmlformats.org/spreadsheetml/2006/main" count="221" uniqueCount="113">
  <si>
    <t xml:space="preserve">     INFORME INGRESOS Y GASTOS "LOS PRADOS DE NOS"</t>
  </si>
  <si>
    <t>Pagos Recibidos por las Plazas</t>
  </si>
  <si>
    <t>Pagos Recibidos por Certificados de residencia</t>
  </si>
  <si>
    <t>Pagos Recibidos por otras actividades ferias  y otro</t>
  </si>
  <si>
    <t xml:space="preserve"> </t>
  </si>
  <si>
    <t>DETALLE DE PAGOS RECIBIDOS POR CONCEPTO</t>
  </si>
  <si>
    <t>Pagos Recibidos por uso de Cancha</t>
  </si>
  <si>
    <t>TEF 11744313-2 MORALES SANTIS</t>
  </si>
  <si>
    <t>TEF 11744313-2 LETICIA ALEJAND</t>
  </si>
  <si>
    <t>TEF 14620243-8 Alejandro Herna</t>
  </si>
  <si>
    <t>TEF 16984656-1 Cyntia Estefany</t>
  </si>
  <si>
    <t>TEF 16339992-K Barbara Nicole</t>
  </si>
  <si>
    <t>TEF 14394660-6 Jacqueline Del</t>
  </si>
  <si>
    <t>TEF 76295074-K Empresa de segu</t>
  </si>
  <si>
    <t>TEF 16041311-5 LEONELLO RODRIG</t>
  </si>
  <si>
    <t>TEF 12303788-K Ricardo Enrique</t>
  </si>
  <si>
    <t>TEF 17673629-1 REYES TORRES EY</t>
  </si>
  <si>
    <t>TEF 15621439-6 Pablo Esteban N</t>
  </si>
  <si>
    <t>TEF 12633489-3 JAVIER JARA CHA</t>
  </si>
  <si>
    <t>TEF 17317875-1 Roberto Alejand</t>
  </si>
  <si>
    <t>TEF 18187749-9 Gonzalo Alexand</t>
  </si>
  <si>
    <t>TEF 15193295-9 ROBERTO CARLOS</t>
  </si>
  <si>
    <t>TEF 13687739-9 NUNEZ SANTANA L</t>
  </si>
  <si>
    <t>TEF 15908670-4 Ruth Dayana Cue</t>
  </si>
  <si>
    <t>TEF 9977996-9 ELIZABETH YOLAN</t>
  </si>
  <si>
    <t>TEF 10190270-6 SEGOVIA VALDES</t>
  </si>
  <si>
    <t>TEF 96702560-7 Moviles de Chil</t>
  </si>
  <si>
    <t>PAGO POR WEB DE PORTAL CGE</t>
  </si>
  <si>
    <t>PAGO POR WEB DE GTD MANQUEHUE</t>
  </si>
  <si>
    <t xml:space="preserve">FECHA </t>
  </si>
  <si>
    <t>CONCEPTO</t>
  </si>
  <si>
    <t>INGRESO</t>
  </si>
  <si>
    <t>GASTO</t>
  </si>
  <si>
    <t>SALDO</t>
  </si>
  <si>
    <t>PAGO DIRECTO</t>
  </si>
  <si>
    <t>=</t>
  </si>
  <si>
    <t xml:space="preserve">SALDO MES INICIAL </t>
  </si>
  <si>
    <t>+</t>
  </si>
  <si>
    <t>Ingresos del mes</t>
  </si>
  <si>
    <t>-</t>
  </si>
  <si>
    <t>Gastos del mes</t>
  </si>
  <si>
    <t xml:space="preserve">SALDO FINAL </t>
  </si>
  <si>
    <t>TEF 15372240-4 Francisco Anton</t>
  </si>
  <si>
    <t>TEF 16070514-0 KATINA VALESKA</t>
  </si>
  <si>
    <t>TEF 12262736-5 FABIOLA CAROLA</t>
  </si>
  <si>
    <t>TEF 16378813-6 NATALY ANDREA C</t>
  </si>
  <si>
    <t>TEF 15510499-6 Nelson Ignacio</t>
  </si>
  <si>
    <t>TEF 17227485-4 NICOLE ANDREA F</t>
  </si>
  <si>
    <t>PAGO PLAZA LA CORUÑA</t>
  </si>
  <si>
    <t>PAGO PUN</t>
  </si>
  <si>
    <t>PAGO PLAZA ANCONA</t>
  </si>
  <si>
    <t>PAGO PUS</t>
  </si>
  <si>
    <t>PAGO CASTELLON SUR 985</t>
  </si>
  <si>
    <t>PAGO PLAZA PERUGIA</t>
  </si>
  <si>
    <t>PAGO PLAZA VALENCIA</t>
  </si>
  <si>
    <t>PAGO CASTELLO PONIENTE 4750</t>
  </si>
  <si>
    <t>TEF 10515517-4 Juan Antonio Du</t>
  </si>
  <si>
    <t>TEF 19633217-0 Noemi Estrella</t>
  </si>
  <si>
    <t>TEF 18495817-1 NINOSKA IVONNE</t>
  </si>
  <si>
    <t>TEF 15703600-9 Francisco Javie</t>
  </si>
  <si>
    <t>TEF 13565672-0 NANCY DEL CARME</t>
  </si>
  <si>
    <t>TEF 15786908-6</t>
  </si>
  <si>
    <t>TEF 17566278-2 EDGARD ADOLFO R</t>
  </si>
  <si>
    <t>491566 PAGO TARJ.CRED. POR SWE</t>
  </si>
  <si>
    <t>TEF 20340992-3 AGOSTINA PAZ RA</t>
  </si>
  <si>
    <t>TEF 18761926-2 Francesca Henri</t>
  </si>
  <si>
    <t>PAGO CUOTA 010 DE 710141088375</t>
  </si>
  <si>
    <t>TEF 16558810-K Carol Rabelo</t>
  </si>
  <si>
    <t>TEF 76250993-8 Misabogados.com</t>
  </si>
  <si>
    <t>TEF 19280720-4</t>
  </si>
  <si>
    <t>CARTOLA BANCARIA MES DE JULIO 2024</t>
  </si>
  <si>
    <t>Julio 2024</t>
  </si>
  <si>
    <t>PAGO UNISAN F- 386833</t>
  </si>
  <si>
    <t>PAGO UNISAN F- 387468</t>
  </si>
  <si>
    <t>PAGO 50% VERSEP F- 622</t>
  </si>
  <si>
    <t>PAGO GTD F- 2331706</t>
  </si>
  <si>
    <t>PAGO CGE</t>
  </si>
  <si>
    <t>CUENTA PERSONAL</t>
  </si>
  <si>
    <t>PAGO PLAZA MARIO ARROYO</t>
  </si>
  <si>
    <t>DEMANDA PLAZA LA CORUÑA</t>
  </si>
  <si>
    <t>DEMANDA PUS</t>
  </si>
  <si>
    <t>PAGO PLAZA BARCELONA</t>
  </si>
  <si>
    <t>DEMANDA PLAZA BARCELONA</t>
  </si>
  <si>
    <t>PAGO SALDO MAYO PLAZA VALENCIA</t>
  </si>
  <si>
    <t>PAGO OVIEDO 1078</t>
  </si>
  <si>
    <t>PAGO PLAZA RISOPATRON</t>
  </si>
  <si>
    <t>PAGO PLAZA TURIN</t>
  </si>
  <si>
    <t>PAGO PLAZA RHM</t>
  </si>
  <si>
    <t>PAGO PLAZA MARBELLA</t>
  </si>
  <si>
    <t>DEMANDA PLAZA MARBELLA</t>
  </si>
  <si>
    <t>DEMANDA PLAZA TURIN</t>
  </si>
  <si>
    <t>PAGO PLAZA GENOVA</t>
  </si>
  <si>
    <t>DEMANDA PLAZA ANCONA</t>
  </si>
  <si>
    <t>PAGO PLAZA ABRAHAM AZAR</t>
  </si>
  <si>
    <t>PAGO UTILES DE ASEO GUARDIAS (RABELO)</t>
  </si>
  <si>
    <t>PAGO DEMANDA COLECTIVA</t>
  </si>
  <si>
    <t>PAGO PLAZA ELBA</t>
  </si>
  <si>
    <t>PAGO PLAZA EMH</t>
  </si>
  <si>
    <t>PAGO CERTIFICADOS DE RESIDENCIA</t>
  </si>
  <si>
    <t>PAGO PLAZA LIVORNO</t>
  </si>
  <si>
    <t>PAGO DIRECTO KATINA MEZA</t>
  </si>
  <si>
    <t>PAGO ALGECIRAS 4086</t>
  </si>
  <si>
    <t>PAGO DIRECTO NOEMI OSORIO</t>
  </si>
  <si>
    <t>PAGO CORDOBA 4</t>
  </si>
  <si>
    <t>PAGO VITORIA 4080</t>
  </si>
  <si>
    <t>PAGO DIRECTO DANIEL CALDERON</t>
  </si>
  <si>
    <t>PAGO DIRECTO JUAN DUARTE</t>
  </si>
  <si>
    <t xml:space="preserve">PAGO DIRECTO </t>
  </si>
  <si>
    <t>PAGO DIRECTO NICOLE FERNANDEZ</t>
  </si>
  <si>
    <t>SALDO CONTABLE INICIAL</t>
  </si>
  <si>
    <t>SALDO PROX MES</t>
  </si>
  <si>
    <t>Pagos recibidos por demanda cierre acceso sur</t>
  </si>
  <si>
    <t>Otros movimientos cuenta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</si>
</sst>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 &quot;$&quot;* #,##0_ ;_ &quot;$&quot;* \-#,##0_ ;_ &quot;$&quot;* &quot;-&quot;_ ;_ @_ "/>
    <numFmt numFmtId="41" formatCode="_ * #,##0_ ;_ * \-#,##0_ ;_ * &quot;-&quot;_ ;_ @_ "/>
    <numFmt numFmtId="164" formatCode="&quot;$&quot;\ #,##0"/>
    <numFmt numFmtId="165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</borders>
  <cellStyleXfs count="3">
    <xf numFmtId="0" fontId="0" fillId="0" borderId="0"/>
    <xf numFmtId="42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0" xfId="0" applyFont="1"/>
    <xf numFmtId="0" fontId="5" fillId="2" borderId="0" xfId="0" applyFont="1" applyFill="1" applyBorder="1"/>
    <xf numFmtId="164" fontId="5" fillId="2" borderId="0" xfId="0" applyNumberFormat="1" applyFont="1" applyFill="1" applyBorder="1" applyAlignment="1">
      <alignment horizontal="right"/>
    </xf>
    <xf numFmtId="14" fontId="0" fillId="0" borderId="0" xfId="0" applyNumberFormat="1"/>
    <xf numFmtId="0" fontId="3" fillId="0" borderId="0" xfId="0" applyFont="1" applyBorder="1"/>
    <xf numFmtId="49" fontId="4" fillId="2" borderId="0" xfId="0" applyNumberFormat="1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6" fillId="0" borderId="0" xfId="0" applyFont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165" fontId="7" fillId="2" borderId="5" xfId="0" applyNumberFormat="1" applyFont="1" applyFill="1" applyBorder="1"/>
    <xf numFmtId="165" fontId="2" fillId="0" borderId="0" xfId="0" applyNumberFormat="1" applyFont="1"/>
    <xf numFmtId="0" fontId="2" fillId="0" borderId="1" xfId="0" applyFont="1" applyBorder="1"/>
    <xf numFmtId="0" fontId="7" fillId="2" borderId="1" xfId="0" applyFont="1" applyFill="1" applyBorder="1"/>
    <xf numFmtId="0" fontId="0" fillId="0" borderId="1" xfId="0" applyBorder="1"/>
    <xf numFmtId="165" fontId="2" fillId="0" borderId="1" xfId="0" applyNumberFormat="1" applyFont="1" applyBorder="1"/>
    <xf numFmtId="0" fontId="0" fillId="0" borderId="0" xfId="0" applyFill="1"/>
    <xf numFmtId="164" fontId="0" fillId="0" borderId="0" xfId="0" applyNumberFormat="1"/>
    <xf numFmtId="41" fontId="0" fillId="0" borderId="0" xfId="2" applyFont="1"/>
    <xf numFmtId="41" fontId="0" fillId="0" borderId="0" xfId="2" applyFont="1" applyFill="1"/>
    <xf numFmtId="41" fontId="0" fillId="5" borderId="0" xfId="2" applyFont="1" applyFill="1"/>
    <xf numFmtId="0" fontId="0" fillId="0" borderId="0" xfId="0" applyFont="1"/>
    <xf numFmtId="42" fontId="1" fillId="0" borderId="0" xfId="1" applyFont="1"/>
    <xf numFmtId="41" fontId="1" fillId="0" borderId="0" xfId="0" applyNumberFormat="1" applyFont="1"/>
    <xf numFmtId="41" fontId="8" fillId="6" borderId="0" xfId="0" applyNumberFormat="1" applyFont="1" applyFill="1"/>
    <xf numFmtId="41" fontId="1" fillId="6" borderId="0" xfId="0" applyNumberFormat="1" applyFont="1" applyFill="1"/>
    <xf numFmtId="41" fontId="0" fillId="0" borderId="0" xfId="0" applyNumberFormat="1"/>
    <xf numFmtId="0" fontId="4" fillId="3" borderId="0" xfId="0" applyFont="1" applyFill="1" applyBorder="1"/>
    <xf numFmtId="165" fontId="4" fillId="3" borderId="0" xfId="0" applyNumberFormat="1" applyFont="1" applyFill="1" applyBorder="1"/>
    <xf numFmtId="49" fontId="7" fillId="3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4" borderId="0" xfId="0" applyFont="1" applyFill="1" applyBorder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image" Target="../media/image17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12" Type="http://schemas.openxmlformats.org/officeDocument/2006/relationships/image" Target="../media/image16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png"/><Relationship Id="rId5" Type="http://schemas.openxmlformats.org/officeDocument/2006/relationships/image" Target="../media/image9.png"/><Relationship Id="rId10" Type="http://schemas.openxmlformats.org/officeDocument/2006/relationships/image" Target="../media/image14.png"/><Relationship Id="rId4" Type="http://schemas.openxmlformats.org/officeDocument/2006/relationships/image" Target="../media/image8.png"/><Relationship Id="rId9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76325" cy="9620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84</xdr:row>
      <xdr:rowOff>114300</xdr:rowOff>
    </xdr:from>
    <xdr:to>
      <xdr:col>11</xdr:col>
      <xdr:colOff>486968</xdr:colOff>
      <xdr:row>95</xdr:row>
      <xdr:rowOff>136811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15582900"/>
          <a:ext cx="8545118" cy="20481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525118</xdr:colOff>
      <xdr:row>42</xdr:row>
      <xdr:rowOff>115395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8907118" cy="78496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38100</xdr:rowOff>
    </xdr:from>
    <xdr:to>
      <xdr:col>11</xdr:col>
      <xdr:colOff>527473</xdr:colOff>
      <xdr:row>83</xdr:row>
      <xdr:rowOff>169327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956550"/>
          <a:ext cx="8909473" cy="74972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534219</xdr:colOff>
      <xdr:row>39</xdr:row>
      <xdr:rowOff>20055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68219" cy="720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25401</xdr:rowOff>
    </xdr:from>
    <xdr:to>
      <xdr:col>10</xdr:col>
      <xdr:colOff>477380</xdr:colOff>
      <xdr:row>75</xdr:row>
      <xdr:rowOff>146051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391401"/>
          <a:ext cx="8097380" cy="656590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285750</xdr:colOff>
      <xdr:row>40</xdr:row>
      <xdr:rowOff>31750</xdr:rowOff>
    </xdr:from>
    <xdr:to>
      <xdr:col>21</xdr:col>
      <xdr:colOff>10656</xdr:colOff>
      <xdr:row>80</xdr:row>
      <xdr:rowOff>67708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05750" y="7397750"/>
          <a:ext cx="8106906" cy="7401958"/>
        </a:xfrm>
        <a:prstGeom prst="rect">
          <a:avLst/>
        </a:prstGeom>
      </xdr:spPr>
    </xdr:pic>
    <xdr:clientData/>
  </xdr:twoCellAnchor>
  <xdr:twoCellAnchor editAs="oneCell">
    <xdr:from>
      <xdr:col>7</xdr:col>
      <xdr:colOff>520700</xdr:colOff>
      <xdr:row>0</xdr:row>
      <xdr:rowOff>0</xdr:rowOff>
    </xdr:from>
    <xdr:to>
      <xdr:col>15</xdr:col>
      <xdr:colOff>321498</xdr:colOff>
      <xdr:row>39</xdr:row>
      <xdr:rowOff>105792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54700" y="0"/>
          <a:ext cx="5896798" cy="7287642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</xdr:colOff>
      <xdr:row>76</xdr:row>
      <xdr:rowOff>19050</xdr:rowOff>
    </xdr:from>
    <xdr:to>
      <xdr:col>9</xdr:col>
      <xdr:colOff>750356</xdr:colOff>
      <xdr:row>117</xdr:row>
      <xdr:rowOff>61385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450" y="14014450"/>
          <a:ext cx="7563906" cy="759248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80</xdr:row>
      <xdr:rowOff>69850</xdr:rowOff>
    </xdr:from>
    <xdr:to>
      <xdr:col>15</xdr:col>
      <xdr:colOff>44647</xdr:colOff>
      <xdr:row>110</xdr:row>
      <xdr:rowOff>82835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39050" y="14801850"/>
          <a:ext cx="3835597" cy="5537485"/>
        </a:xfrm>
        <a:prstGeom prst="rect">
          <a:avLst/>
        </a:prstGeom>
      </xdr:spPr>
    </xdr:pic>
    <xdr:clientData/>
  </xdr:twoCellAnchor>
  <xdr:twoCellAnchor editAs="oneCell">
    <xdr:from>
      <xdr:col>15</xdr:col>
      <xdr:colOff>31750</xdr:colOff>
      <xdr:row>80</xdr:row>
      <xdr:rowOff>50800</xdr:rowOff>
    </xdr:from>
    <xdr:to>
      <xdr:col>20</xdr:col>
      <xdr:colOff>197054</xdr:colOff>
      <xdr:row>108</xdr:row>
      <xdr:rowOff>171721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461750" y="14782800"/>
          <a:ext cx="3975304" cy="5277121"/>
        </a:xfrm>
        <a:prstGeom prst="rect">
          <a:avLst/>
        </a:prstGeom>
      </xdr:spPr>
    </xdr:pic>
    <xdr:clientData/>
  </xdr:twoCellAnchor>
  <xdr:twoCellAnchor editAs="oneCell">
    <xdr:from>
      <xdr:col>20</xdr:col>
      <xdr:colOff>146050</xdr:colOff>
      <xdr:row>80</xdr:row>
      <xdr:rowOff>107950</xdr:rowOff>
    </xdr:from>
    <xdr:to>
      <xdr:col>24</xdr:col>
      <xdr:colOff>108105</xdr:colOff>
      <xdr:row>108</xdr:row>
      <xdr:rowOff>63763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386050" y="14839950"/>
          <a:ext cx="3010055" cy="5112013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110</xdr:row>
      <xdr:rowOff>95250</xdr:rowOff>
    </xdr:from>
    <xdr:to>
      <xdr:col>14</xdr:col>
      <xdr:colOff>616138</xdr:colOff>
      <xdr:row>138</xdr:row>
      <xdr:rowOff>171719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620000" y="20351750"/>
          <a:ext cx="3664138" cy="5232669"/>
        </a:xfrm>
        <a:prstGeom prst="rect">
          <a:avLst/>
        </a:prstGeom>
      </xdr:spPr>
    </xdr:pic>
    <xdr:clientData/>
  </xdr:twoCellAnchor>
  <xdr:twoCellAnchor editAs="oneCell">
    <xdr:from>
      <xdr:col>14</xdr:col>
      <xdr:colOff>609600</xdr:colOff>
      <xdr:row>108</xdr:row>
      <xdr:rowOff>177800</xdr:rowOff>
    </xdr:from>
    <xdr:to>
      <xdr:col>18</xdr:col>
      <xdr:colOff>209686</xdr:colOff>
      <xdr:row>134</xdr:row>
      <xdr:rowOff>25638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277600" y="20066000"/>
          <a:ext cx="2648086" cy="4635738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108</xdr:row>
      <xdr:rowOff>177800</xdr:rowOff>
    </xdr:from>
    <xdr:to>
      <xdr:col>21</xdr:col>
      <xdr:colOff>431934</xdr:colOff>
      <xdr:row>133</xdr:row>
      <xdr:rowOff>89132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817600" y="20066000"/>
          <a:ext cx="2616334" cy="4515082"/>
        </a:xfrm>
        <a:prstGeom prst="rect">
          <a:avLst/>
        </a:prstGeom>
      </xdr:spPr>
    </xdr:pic>
    <xdr:clientData/>
  </xdr:twoCellAnchor>
  <xdr:twoCellAnchor editAs="oneCell">
    <xdr:from>
      <xdr:col>21</xdr:col>
      <xdr:colOff>292100</xdr:colOff>
      <xdr:row>108</xdr:row>
      <xdr:rowOff>88900</xdr:rowOff>
    </xdr:from>
    <xdr:to>
      <xdr:col>25</xdr:col>
      <xdr:colOff>133498</xdr:colOff>
      <xdr:row>132</xdr:row>
      <xdr:rowOff>76426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294100" y="19977100"/>
          <a:ext cx="2889398" cy="4407126"/>
        </a:xfrm>
        <a:prstGeom prst="rect">
          <a:avLst/>
        </a:prstGeom>
      </xdr:spPr>
    </xdr:pic>
    <xdr:clientData/>
  </xdr:twoCellAnchor>
  <xdr:twoCellAnchor editAs="oneCell">
    <xdr:from>
      <xdr:col>24</xdr:col>
      <xdr:colOff>50800</xdr:colOff>
      <xdr:row>80</xdr:row>
      <xdr:rowOff>101600</xdr:rowOff>
    </xdr:from>
    <xdr:to>
      <xdr:col>27</xdr:col>
      <xdr:colOff>139822</xdr:colOff>
      <xdr:row>108</xdr:row>
      <xdr:rowOff>95250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8338800" y="14833600"/>
          <a:ext cx="2375022" cy="5149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0</xdr:row>
      <xdr:rowOff>63500</xdr:rowOff>
    </xdr:from>
    <xdr:ext cx="717550" cy="8191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50" y="63500"/>
          <a:ext cx="717550" cy="819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workbookViewId="0">
      <selection activeCell="I18" sqref="I18"/>
    </sheetView>
  </sheetViews>
  <sheetFormatPr baseColWidth="10" defaultColWidth="14.453125" defaultRowHeight="15" customHeight="1" x14ac:dyDescent="0.35"/>
  <cols>
    <col min="1" max="1" width="30.90625" bestFit="1" customWidth="1"/>
    <col min="2" max="16" width="10.7265625" customWidth="1"/>
  </cols>
  <sheetData>
    <row r="1" spans="1:6" ht="18.75" customHeight="1" x14ac:dyDescent="0.35">
      <c r="A1" s="2"/>
      <c r="B1" s="2"/>
      <c r="C1" s="12" t="s">
        <v>0</v>
      </c>
      <c r="D1" s="11"/>
      <c r="E1" s="11"/>
      <c r="F1" s="11"/>
    </row>
    <row r="2" spans="1:6" ht="14.5" x14ac:dyDescent="0.35">
      <c r="A2" s="2"/>
      <c r="B2" s="2"/>
      <c r="C2" s="38" t="s">
        <v>71</v>
      </c>
      <c r="D2" s="39"/>
      <c r="E2" s="39"/>
      <c r="F2" s="39"/>
    </row>
    <row r="3" spans="1:6" ht="14.5" x14ac:dyDescent="0.35">
      <c r="A3" s="2"/>
      <c r="B3" s="2"/>
      <c r="C3" s="13"/>
      <c r="D3" s="3"/>
      <c r="E3" s="2"/>
      <c r="F3" s="3"/>
    </row>
    <row r="4" spans="1:6" ht="14.5" x14ac:dyDescent="0.35">
      <c r="A4" s="2"/>
      <c r="B4" s="2"/>
      <c r="C4" s="13"/>
      <c r="D4" s="3"/>
      <c r="E4" s="2"/>
      <c r="F4" s="3"/>
    </row>
    <row r="5" spans="1:6" ht="14.5" x14ac:dyDescent="0.35">
      <c r="A5" s="2"/>
      <c r="B5" s="2"/>
      <c r="C5" s="13"/>
      <c r="D5" s="3"/>
      <c r="E5" s="2"/>
      <c r="F5" s="3"/>
    </row>
    <row r="6" spans="1:6" ht="14.5" x14ac:dyDescent="0.35">
      <c r="A6" s="2"/>
      <c r="B6" s="2"/>
      <c r="C6" s="13"/>
      <c r="D6" s="3"/>
      <c r="E6" s="2"/>
      <c r="F6" s="3"/>
    </row>
    <row r="7" spans="1:6" ht="14.5" x14ac:dyDescent="0.35">
      <c r="A7" s="2"/>
      <c r="B7" s="14"/>
      <c r="C7" s="14"/>
      <c r="D7" s="15"/>
      <c r="E7" s="14"/>
      <c r="F7" s="3"/>
    </row>
    <row r="8" spans="1:6" thickBot="1" x14ac:dyDescent="0.4">
      <c r="A8" s="8"/>
      <c r="B8" s="14" t="s">
        <v>35</v>
      </c>
      <c r="C8" s="17" t="s">
        <v>36</v>
      </c>
      <c r="D8" s="18"/>
      <c r="E8" s="19">
        <f>+'Detalle movimientos'!F2</f>
        <v>1478269</v>
      </c>
      <c r="F8" s="3"/>
    </row>
    <row r="9" spans="1:6" ht="14.5" x14ac:dyDescent="0.35">
      <c r="A9" s="16"/>
      <c r="B9" s="7" t="s">
        <v>37</v>
      </c>
      <c r="C9" s="14" t="s">
        <v>38</v>
      </c>
      <c r="E9" s="20">
        <f>+'Detalle movimientos'!E70</f>
        <v>7643804</v>
      </c>
    </row>
    <row r="10" spans="1:6" thickBot="1" x14ac:dyDescent="0.4">
      <c r="B10" s="21" t="s">
        <v>39</v>
      </c>
      <c r="C10" s="22" t="s">
        <v>40</v>
      </c>
      <c r="D10" s="23"/>
      <c r="E10" s="24">
        <f>-'Detalle movimientos'!D70</f>
        <v>-8391433</v>
      </c>
    </row>
    <row r="11" spans="1:6" ht="14.5" x14ac:dyDescent="0.35">
      <c r="B11" s="2" t="s">
        <v>35</v>
      </c>
      <c r="C11" s="36" t="s">
        <v>41</v>
      </c>
      <c r="D11" s="36"/>
      <c r="E11" s="37">
        <f>SUM(E8:E10)</f>
        <v>730640</v>
      </c>
    </row>
    <row r="12" spans="1:6" ht="14.5" x14ac:dyDescent="0.35">
      <c r="E12" s="20"/>
    </row>
    <row r="15" spans="1:6" ht="15.75" customHeight="1" x14ac:dyDescent="0.35"/>
    <row r="16" spans="1:6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</sheetData>
  <mergeCells count="1">
    <mergeCell ref="C2:F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9" workbookViewId="0">
      <selection activeCell="N46" sqref="N46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>
      <selection activeCell="X80" sqref="X80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workbookViewId="0">
      <selection activeCell="G85" sqref="G85"/>
    </sheetView>
  </sheetViews>
  <sheetFormatPr baseColWidth="10" defaultRowHeight="14.5" x14ac:dyDescent="0.35"/>
  <cols>
    <col min="1" max="1" width="5.08984375" customWidth="1"/>
    <col min="2" max="2" width="18.26953125" customWidth="1"/>
    <col min="3" max="3" width="42.08984375" bestFit="1" customWidth="1"/>
    <col min="6" max="6" width="11.36328125" bestFit="1" customWidth="1"/>
    <col min="7" max="7" width="37.453125" bestFit="1" customWidth="1"/>
  </cols>
  <sheetData>
    <row r="1" spans="2:7" x14ac:dyDescent="0.35">
      <c r="C1" s="1" t="s">
        <v>70</v>
      </c>
    </row>
    <row r="2" spans="2:7" x14ac:dyDescent="0.35">
      <c r="C2" s="1" t="s">
        <v>109</v>
      </c>
      <c r="F2" s="31">
        <v>1478269</v>
      </c>
    </row>
    <row r="3" spans="2:7" ht="15" thickBot="1" x14ac:dyDescent="0.4"/>
    <row r="4" spans="2:7" ht="15" thickBot="1" x14ac:dyDescent="0.4">
      <c r="B4" s="4" t="s">
        <v>29</v>
      </c>
      <c r="C4" s="5" t="s">
        <v>30</v>
      </c>
      <c r="D4" s="5" t="s">
        <v>32</v>
      </c>
      <c r="E4" s="5" t="s">
        <v>31</v>
      </c>
      <c r="F4" s="6" t="s">
        <v>33</v>
      </c>
      <c r="G4" s="4" t="s">
        <v>30</v>
      </c>
    </row>
    <row r="5" spans="2:7" x14ac:dyDescent="0.35">
      <c r="B5" s="10">
        <v>45474</v>
      </c>
      <c r="C5" t="s">
        <v>56</v>
      </c>
      <c r="D5" s="28" t="s">
        <v>4</v>
      </c>
      <c r="E5" s="28">
        <v>14000</v>
      </c>
      <c r="F5" s="27">
        <v>1492269</v>
      </c>
      <c r="G5" t="s">
        <v>106</v>
      </c>
    </row>
    <row r="6" spans="2:7" x14ac:dyDescent="0.35">
      <c r="B6" s="10">
        <v>45474</v>
      </c>
      <c r="C6" t="s">
        <v>57</v>
      </c>
      <c r="D6" s="28" t="s">
        <v>4</v>
      </c>
      <c r="E6" s="28">
        <v>25000</v>
      </c>
      <c r="F6" s="27">
        <v>1517269</v>
      </c>
      <c r="G6" t="s">
        <v>102</v>
      </c>
    </row>
    <row r="7" spans="2:7" x14ac:dyDescent="0.35">
      <c r="B7" s="10">
        <v>45474</v>
      </c>
      <c r="C7" t="s">
        <v>42</v>
      </c>
      <c r="D7" s="28" t="s">
        <v>4</v>
      </c>
      <c r="E7" s="28">
        <v>25000</v>
      </c>
      <c r="F7" s="27">
        <v>1542269</v>
      </c>
      <c r="G7" t="s">
        <v>55</v>
      </c>
    </row>
    <row r="8" spans="2:7" x14ac:dyDescent="0.35">
      <c r="B8" s="10">
        <v>45474</v>
      </c>
      <c r="C8" t="s">
        <v>20</v>
      </c>
      <c r="D8" s="28" t="s">
        <v>4</v>
      </c>
      <c r="E8" s="28">
        <v>2000</v>
      </c>
      <c r="F8" s="27">
        <v>1544269</v>
      </c>
      <c r="G8" t="s">
        <v>107</v>
      </c>
    </row>
    <row r="9" spans="2:7" x14ac:dyDescent="0.35">
      <c r="B9" s="10">
        <v>45474</v>
      </c>
      <c r="C9" t="s">
        <v>58</v>
      </c>
      <c r="D9" s="28" t="s">
        <v>4</v>
      </c>
      <c r="E9" s="28">
        <v>12000</v>
      </c>
      <c r="F9" s="27">
        <v>1556269</v>
      </c>
      <c r="G9" t="s">
        <v>101</v>
      </c>
    </row>
    <row r="10" spans="2:7" x14ac:dyDescent="0.35">
      <c r="B10" s="10">
        <v>45474</v>
      </c>
      <c r="C10" t="s">
        <v>43</v>
      </c>
      <c r="D10" s="28" t="s">
        <v>4</v>
      </c>
      <c r="E10" s="28">
        <v>25000</v>
      </c>
      <c r="F10" s="27">
        <v>1581269</v>
      </c>
      <c r="G10" t="s">
        <v>100</v>
      </c>
    </row>
    <row r="11" spans="2:7" x14ac:dyDescent="0.35">
      <c r="B11" s="10">
        <v>45474</v>
      </c>
      <c r="C11" t="s">
        <v>47</v>
      </c>
      <c r="D11" s="28" t="s">
        <v>4</v>
      </c>
      <c r="E11" s="28">
        <v>12000</v>
      </c>
      <c r="F11" s="27">
        <v>1593269</v>
      </c>
      <c r="G11" t="s">
        <v>108</v>
      </c>
    </row>
    <row r="12" spans="2:7" x14ac:dyDescent="0.35">
      <c r="B12" s="10">
        <v>45475</v>
      </c>
      <c r="C12" t="s">
        <v>9</v>
      </c>
      <c r="D12" s="28" t="s">
        <v>4</v>
      </c>
      <c r="E12" s="28">
        <v>2000</v>
      </c>
      <c r="F12" s="27">
        <v>1595269</v>
      </c>
      <c r="G12" t="s">
        <v>84</v>
      </c>
    </row>
    <row r="13" spans="2:7" x14ac:dyDescent="0.35">
      <c r="B13" s="10">
        <v>45475</v>
      </c>
      <c r="C13" t="s">
        <v>59</v>
      </c>
      <c r="D13" s="28" t="s">
        <v>4</v>
      </c>
      <c r="E13" s="28">
        <v>12000</v>
      </c>
      <c r="F13" s="27">
        <v>1607269</v>
      </c>
      <c r="G13" t="s">
        <v>34</v>
      </c>
    </row>
    <row r="14" spans="2:7" x14ac:dyDescent="0.35">
      <c r="B14" s="10">
        <v>45476</v>
      </c>
      <c r="C14" t="s">
        <v>11</v>
      </c>
      <c r="D14" s="28" t="s">
        <v>4</v>
      </c>
      <c r="E14" s="28">
        <v>375000</v>
      </c>
      <c r="F14" s="27">
        <v>1982269</v>
      </c>
      <c r="G14" t="s">
        <v>85</v>
      </c>
    </row>
    <row r="15" spans="2:7" x14ac:dyDescent="0.35">
      <c r="B15" s="10">
        <v>45476</v>
      </c>
      <c r="C15" t="s">
        <v>44</v>
      </c>
      <c r="D15" s="28" t="s">
        <v>4</v>
      </c>
      <c r="E15" s="28">
        <v>25000</v>
      </c>
      <c r="F15" s="27">
        <v>2007269</v>
      </c>
      <c r="G15" t="s">
        <v>52</v>
      </c>
    </row>
    <row r="16" spans="2:7" x14ac:dyDescent="0.35">
      <c r="B16" s="10">
        <v>45476</v>
      </c>
      <c r="C16" t="s">
        <v>12</v>
      </c>
      <c r="D16" s="28" t="s">
        <v>4</v>
      </c>
      <c r="E16" s="28">
        <v>75000</v>
      </c>
      <c r="F16" s="27">
        <v>2082269</v>
      </c>
      <c r="G16" t="s">
        <v>86</v>
      </c>
    </row>
    <row r="17" spans="2:7" x14ac:dyDescent="0.35">
      <c r="B17" s="10">
        <v>45476</v>
      </c>
      <c r="C17" t="s">
        <v>60</v>
      </c>
      <c r="D17" s="28" t="s">
        <v>4</v>
      </c>
      <c r="E17" s="28">
        <v>2000</v>
      </c>
      <c r="F17" s="27">
        <v>2084269</v>
      </c>
      <c r="G17" t="s">
        <v>34</v>
      </c>
    </row>
    <row r="18" spans="2:7" x14ac:dyDescent="0.35">
      <c r="B18" s="10">
        <v>45478</v>
      </c>
      <c r="C18" t="s">
        <v>12</v>
      </c>
      <c r="D18" s="28" t="s">
        <v>4</v>
      </c>
      <c r="E18" s="28">
        <v>70000</v>
      </c>
      <c r="F18" s="27">
        <v>2154269</v>
      </c>
      <c r="G18" t="s">
        <v>86</v>
      </c>
    </row>
    <row r="19" spans="2:7" x14ac:dyDescent="0.35">
      <c r="B19" s="10">
        <v>45478</v>
      </c>
      <c r="C19" t="s">
        <v>14</v>
      </c>
      <c r="D19" s="28" t="s">
        <v>4</v>
      </c>
      <c r="E19" s="28">
        <v>125000</v>
      </c>
      <c r="F19" s="27">
        <v>2279269</v>
      </c>
      <c r="G19" t="s">
        <v>83</v>
      </c>
    </row>
    <row r="20" spans="2:7" x14ac:dyDescent="0.35">
      <c r="B20" s="10">
        <v>45478</v>
      </c>
      <c r="C20" t="s">
        <v>14</v>
      </c>
      <c r="D20" s="28" t="s">
        <v>4</v>
      </c>
      <c r="E20" s="28">
        <v>275000</v>
      </c>
      <c r="F20" s="27">
        <v>2554269</v>
      </c>
      <c r="G20" t="s">
        <v>54</v>
      </c>
    </row>
    <row r="21" spans="2:7" x14ac:dyDescent="0.35">
      <c r="B21" s="10">
        <v>45478</v>
      </c>
      <c r="C21" t="s">
        <v>10</v>
      </c>
      <c r="D21" s="28" t="s">
        <v>4</v>
      </c>
      <c r="E21" s="28">
        <v>520000</v>
      </c>
      <c r="F21" s="27">
        <v>3074269</v>
      </c>
      <c r="G21" t="s">
        <v>48</v>
      </c>
    </row>
    <row r="22" spans="2:7" x14ac:dyDescent="0.35">
      <c r="B22" s="10">
        <v>45478</v>
      </c>
      <c r="C22" t="s">
        <v>45</v>
      </c>
      <c r="D22" s="28" t="s">
        <v>4</v>
      </c>
      <c r="E22" s="28">
        <v>420000</v>
      </c>
      <c r="F22" s="27">
        <v>3494269</v>
      </c>
      <c r="G22" t="s">
        <v>87</v>
      </c>
    </row>
    <row r="23" spans="2:7" x14ac:dyDescent="0.35">
      <c r="B23" s="10">
        <v>45481</v>
      </c>
      <c r="C23" t="s">
        <v>15</v>
      </c>
      <c r="D23" s="28" t="s">
        <v>4</v>
      </c>
      <c r="E23" s="28">
        <v>475000</v>
      </c>
      <c r="F23" s="27">
        <v>3969269</v>
      </c>
      <c r="G23" t="s">
        <v>88</v>
      </c>
    </row>
    <row r="24" spans="2:7" x14ac:dyDescent="0.35">
      <c r="B24" s="10">
        <v>45481</v>
      </c>
      <c r="C24" t="s">
        <v>15</v>
      </c>
      <c r="D24" s="28" t="s">
        <v>4</v>
      </c>
      <c r="E24" s="28">
        <v>25000</v>
      </c>
      <c r="F24" s="27">
        <v>3994269</v>
      </c>
      <c r="G24" t="s">
        <v>88</v>
      </c>
    </row>
    <row r="25" spans="2:7" x14ac:dyDescent="0.35">
      <c r="B25" s="10">
        <v>45481</v>
      </c>
      <c r="C25" t="s">
        <v>8</v>
      </c>
      <c r="D25" s="28" t="s">
        <v>4</v>
      </c>
      <c r="E25" s="28">
        <v>420000</v>
      </c>
      <c r="F25" s="27">
        <v>4414269</v>
      </c>
      <c r="G25" t="s">
        <v>78</v>
      </c>
    </row>
    <row r="26" spans="2:7" x14ac:dyDescent="0.35">
      <c r="B26" s="10">
        <v>45481</v>
      </c>
      <c r="C26" t="s">
        <v>19</v>
      </c>
      <c r="D26" s="28" t="s">
        <v>4</v>
      </c>
      <c r="E26" s="28">
        <v>340000</v>
      </c>
      <c r="F26" s="27">
        <v>4754269</v>
      </c>
      <c r="G26" t="s">
        <v>51</v>
      </c>
    </row>
    <row r="27" spans="2:7" x14ac:dyDescent="0.35">
      <c r="B27" s="10">
        <v>45481</v>
      </c>
      <c r="C27" t="s">
        <v>12</v>
      </c>
      <c r="D27" s="28" t="s">
        <v>4</v>
      </c>
      <c r="E27" s="28">
        <v>120000</v>
      </c>
      <c r="F27" s="27">
        <v>4874269</v>
      </c>
      <c r="G27" t="s">
        <v>86</v>
      </c>
    </row>
    <row r="28" spans="2:7" x14ac:dyDescent="0.35">
      <c r="B28" s="10">
        <v>45481</v>
      </c>
      <c r="C28" t="s">
        <v>61</v>
      </c>
      <c r="D28" s="28" t="s">
        <v>4</v>
      </c>
      <c r="E28" s="29">
        <v>16000</v>
      </c>
      <c r="F28" s="27">
        <v>4890269</v>
      </c>
      <c r="G28" t="s">
        <v>77</v>
      </c>
    </row>
    <row r="29" spans="2:7" x14ac:dyDescent="0.35">
      <c r="B29" s="10">
        <v>45481</v>
      </c>
      <c r="C29" t="s">
        <v>17</v>
      </c>
      <c r="D29" s="28" t="s">
        <v>4</v>
      </c>
      <c r="E29" s="28">
        <v>415000</v>
      </c>
      <c r="F29" s="27">
        <v>5305269</v>
      </c>
      <c r="G29" t="s">
        <v>91</v>
      </c>
    </row>
    <row r="30" spans="2:7" x14ac:dyDescent="0.35">
      <c r="B30" s="10">
        <v>45481</v>
      </c>
      <c r="C30" t="s">
        <v>22</v>
      </c>
      <c r="D30" s="28" t="s">
        <v>4</v>
      </c>
      <c r="E30" s="28">
        <v>275000</v>
      </c>
      <c r="F30" s="27">
        <v>5580269</v>
      </c>
      <c r="G30" t="s">
        <v>53</v>
      </c>
    </row>
    <row r="31" spans="2:7" x14ac:dyDescent="0.35">
      <c r="B31" s="10">
        <v>45481</v>
      </c>
      <c r="C31" t="s">
        <v>21</v>
      </c>
      <c r="D31" s="28" t="s">
        <v>4</v>
      </c>
      <c r="E31" s="28">
        <v>610000</v>
      </c>
      <c r="F31" s="27">
        <v>6190269</v>
      </c>
      <c r="G31" t="s">
        <v>81</v>
      </c>
    </row>
    <row r="32" spans="2:7" x14ac:dyDescent="0.35">
      <c r="B32" s="10">
        <v>45481</v>
      </c>
      <c r="C32" t="s">
        <v>61</v>
      </c>
      <c r="D32" s="28" t="s">
        <v>4</v>
      </c>
      <c r="E32" s="29">
        <v>16804</v>
      </c>
      <c r="F32" s="27">
        <v>6207073</v>
      </c>
      <c r="G32" t="s">
        <v>77</v>
      </c>
    </row>
    <row r="33" spans="2:7" x14ac:dyDescent="0.35">
      <c r="B33" s="10">
        <v>45481</v>
      </c>
      <c r="C33" t="s">
        <v>62</v>
      </c>
      <c r="D33" s="28" t="s">
        <v>4</v>
      </c>
      <c r="E33" s="28">
        <v>10000</v>
      </c>
      <c r="F33" s="27">
        <v>6217073</v>
      </c>
      <c r="G33" t="s">
        <v>34</v>
      </c>
    </row>
    <row r="34" spans="2:7" x14ac:dyDescent="0.35">
      <c r="B34" s="10">
        <v>45481</v>
      </c>
      <c r="C34" t="s">
        <v>13</v>
      </c>
      <c r="D34" s="28">
        <v>3600000</v>
      </c>
      <c r="E34" s="28" t="s">
        <v>4</v>
      </c>
      <c r="F34" s="27">
        <v>2617073</v>
      </c>
      <c r="G34" t="s">
        <v>74</v>
      </c>
    </row>
    <row r="35" spans="2:7" x14ac:dyDescent="0.35">
      <c r="B35" s="10">
        <v>45481</v>
      </c>
      <c r="C35" t="s">
        <v>63</v>
      </c>
      <c r="D35" s="29">
        <v>16804</v>
      </c>
      <c r="E35" s="28" t="s">
        <v>4</v>
      </c>
      <c r="F35" s="27">
        <v>2600269</v>
      </c>
      <c r="G35" t="s">
        <v>77</v>
      </c>
    </row>
    <row r="36" spans="2:7" x14ac:dyDescent="0.35">
      <c r="B36" s="10">
        <v>45482</v>
      </c>
      <c r="C36" t="s">
        <v>46</v>
      </c>
      <c r="D36" s="28" t="s">
        <v>4</v>
      </c>
      <c r="E36" s="28">
        <v>250000</v>
      </c>
      <c r="F36" s="27">
        <v>2850269</v>
      </c>
      <c r="G36" t="s">
        <v>97</v>
      </c>
    </row>
    <row r="37" spans="2:7" x14ac:dyDescent="0.35">
      <c r="B37" s="10">
        <v>45482</v>
      </c>
      <c r="C37" t="s">
        <v>12</v>
      </c>
      <c r="D37" s="28" t="s">
        <v>4</v>
      </c>
      <c r="E37" s="28">
        <v>50000</v>
      </c>
      <c r="F37" s="27">
        <v>2900269</v>
      </c>
      <c r="G37" t="s">
        <v>90</v>
      </c>
    </row>
    <row r="38" spans="2:7" x14ac:dyDescent="0.35">
      <c r="B38" s="10">
        <v>45483</v>
      </c>
      <c r="C38" t="s">
        <v>64</v>
      </c>
      <c r="D38" s="28" t="s">
        <v>4</v>
      </c>
      <c r="E38" s="28">
        <v>290000</v>
      </c>
      <c r="F38" s="27">
        <v>3190269</v>
      </c>
      <c r="G38" t="s">
        <v>50</v>
      </c>
    </row>
    <row r="39" spans="2:7" x14ac:dyDescent="0.35">
      <c r="B39" s="10">
        <v>45483</v>
      </c>
      <c r="C39" t="s">
        <v>10</v>
      </c>
      <c r="D39" s="28" t="s">
        <v>4</v>
      </c>
      <c r="E39" s="28">
        <v>95000</v>
      </c>
      <c r="F39" s="27">
        <v>3285269</v>
      </c>
      <c r="G39" t="s">
        <v>48</v>
      </c>
    </row>
    <row r="40" spans="2:7" x14ac:dyDescent="0.35">
      <c r="B40" s="10">
        <v>45483</v>
      </c>
      <c r="C40" t="s">
        <v>64</v>
      </c>
      <c r="D40" s="28" t="s">
        <v>4</v>
      </c>
      <c r="E40" s="28">
        <v>25000</v>
      </c>
      <c r="F40" s="27">
        <v>3310269</v>
      </c>
      <c r="G40" t="s">
        <v>50</v>
      </c>
    </row>
    <row r="41" spans="2:7" x14ac:dyDescent="0.35">
      <c r="B41" s="10">
        <v>45483</v>
      </c>
      <c r="C41" t="s">
        <v>18</v>
      </c>
      <c r="D41" s="28" t="s">
        <v>4</v>
      </c>
      <c r="E41" s="28">
        <v>650000</v>
      </c>
      <c r="F41" s="27">
        <v>3960269</v>
      </c>
      <c r="G41" t="s">
        <v>49</v>
      </c>
    </row>
    <row r="42" spans="2:7" x14ac:dyDescent="0.35">
      <c r="B42" s="10">
        <v>45484</v>
      </c>
      <c r="C42" t="s">
        <v>7</v>
      </c>
      <c r="D42" s="28" t="s">
        <v>4</v>
      </c>
      <c r="E42" s="28">
        <v>380000</v>
      </c>
      <c r="F42" s="27">
        <v>4340269</v>
      </c>
      <c r="G42" t="s">
        <v>93</v>
      </c>
    </row>
    <row r="43" spans="2:7" x14ac:dyDescent="0.35">
      <c r="B43" s="10">
        <v>45484</v>
      </c>
      <c r="C43" t="s">
        <v>23</v>
      </c>
      <c r="D43" s="28" t="s">
        <v>4</v>
      </c>
      <c r="E43" s="28">
        <v>75000</v>
      </c>
      <c r="F43" s="27">
        <v>4415269</v>
      </c>
      <c r="G43" t="s">
        <v>96</v>
      </c>
    </row>
    <row r="44" spans="2:7" x14ac:dyDescent="0.35">
      <c r="B44" s="10">
        <v>45485</v>
      </c>
      <c r="C44" t="s">
        <v>65</v>
      </c>
      <c r="D44" s="28" t="s">
        <v>4</v>
      </c>
      <c r="E44" s="28">
        <v>12000</v>
      </c>
      <c r="F44" s="27">
        <v>4427269</v>
      </c>
      <c r="G44" t="s">
        <v>103</v>
      </c>
    </row>
    <row r="45" spans="2:7" x14ac:dyDescent="0.35">
      <c r="B45" s="10">
        <v>45485</v>
      </c>
      <c r="C45" t="s">
        <v>13</v>
      </c>
      <c r="D45" s="28">
        <v>3600000</v>
      </c>
      <c r="E45" s="28" t="s">
        <v>4</v>
      </c>
      <c r="F45" s="27">
        <v>827269</v>
      </c>
      <c r="G45" t="s">
        <v>74</v>
      </c>
    </row>
    <row r="46" spans="2:7" x14ac:dyDescent="0.35">
      <c r="B46" s="10">
        <v>45488</v>
      </c>
      <c r="C46" t="s">
        <v>46</v>
      </c>
      <c r="D46" s="28" t="s">
        <v>4</v>
      </c>
      <c r="E46" s="28">
        <v>25000</v>
      </c>
      <c r="F46" s="27">
        <v>852269</v>
      </c>
      <c r="G46" t="s">
        <v>97</v>
      </c>
    </row>
    <row r="47" spans="2:7" x14ac:dyDescent="0.35">
      <c r="B47" s="10">
        <v>45488</v>
      </c>
      <c r="C47" t="s">
        <v>19</v>
      </c>
      <c r="D47" s="28" t="s">
        <v>4</v>
      </c>
      <c r="E47" s="28">
        <v>300000</v>
      </c>
      <c r="F47" s="27">
        <v>1152269</v>
      </c>
      <c r="G47" t="s">
        <v>51</v>
      </c>
    </row>
    <row r="48" spans="2:7" x14ac:dyDescent="0.35">
      <c r="B48" s="10">
        <v>45488</v>
      </c>
      <c r="C48" t="s">
        <v>66</v>
      </c>
      <c r="D48" s="29">
        <v>315408</v>
      </c>
      <c r="E48" s="28" t="s">
        <v>4</v>
      </c>
      <c r="F48" s="27">
        <v>836861</v>
      </c>
      <c r="G48" t="s">
        <v>77</v>
      </c>
    </row>
    <row r="49" spans="2:7" x14ac:dyDescent="0.35">
      <c r="B49" s="10">
        <v>45490</v>
      </c>
      <c r="C49" t="s">
        <v>61</v>
      </c>
      <c r="D49" s="28" t="s">
        <v>4</v>
      </c>
      <c r="E49" s="29">
        <v>316000</v>
      </c>
      <c r="F49" s="27">
        <v>1152861</v>
      </c>
      <c r="G49" t="s">
        <v>77</v>
      </c>
    </row>
    <row r="50" spans="2:7" x14ac:dyDescent="0.35">
      <c r="B50" s="10">
        <v>45490</v>
      </c>
      <c r="C50" t="s">
        <v>16</v>
      </c>
      <c r="D50" s="28" t="s">
        <v>4</v>
      </c>
      <c r="E50" s="28">
        <v>13000</v>
      </c>
      <c r="F50" s="27">
        <v>1165861</v>
      </c>
      <c r="G50" t="s">
        <v>98</v>
      </c>
    </row>
    <row r="51" spans="2:7" x14ac:dyDescent="0.35">
      <c r="B51" s="10">
        <v>45490</v>
      </c>
      <c r="C51" t="s">
        <v>25</v>
      </c>
      <c r="D51" s="28" t="s">
        <v>4</v>
      </c>
      <c r="E51" s="28">
        <v>70000</v>
      </c>
      <c r="F51" s="27">
        <v>1235861</v>
      </c>
      <c r="G51" t="s">
        <v>99</v>
      </c>
    </row>
    <row r="52" spans="2:7" x14ac:dyDescent="0.35">
      <c r="B52" s="10">
        <v>45490</v>
      </c>
      <c r="C52" t="s">
        <v>26</v>
      </c>
      <c r="D52" s="28">
        <v>129361</v>
      </c>
      <c r="E52" s="28" t="s">
        <v>4</v>
      </c>
      <c r="F52" s="27">
        <v>1106500</v>
      </c>
      <c r="G52" t="s">
        <v>72</v>
      </c>
    </row>
    <row r="53" spans="2:7" x14ac:dyDescent="0.35">
      <c r="B53" s="10">
        <v>45490</v>
      </c>
      <c r="C53" t="s">
        <v>26</v>
      </c>
      <c r="D53" s="28">
        <v>107806</v>
      </c>
      <c r="E53" s="28" t="s">
        <v>4</v>
      </c>
      <c r="F53" s="27">
        <v>998694</v>
      </c>
      <c r="G53" t="s">
        <v>73</v>
      </c>
    </row>
    <row r="54" spans="2:7" x14ac:dyDescent="0.35">
      <c r="B54" s="10">
        <v>45490</v>
      </c>
      <c r="C54" t="s">
        <v>27</v>
      </c>
      <c r="D54" s="28">
        <v>141700</v>
      </c>
      <c r="E54" s="28" t="s">
        <v>4</v>
      </c>
      <c r="F54" s="27">
        <v>856994</v>
      </c>
      <c r="G54" t="s">
        <v>76</v>
      </c>
    </row>
    <row r="55" spans="2:7" x14ac:dyDescent="0.35">
      <c r="B55" s="10">
        <v>45490</v>
      </c>
      <c r="C55" t="s">
        <v>28</v>
      </c>
      <c r="D55" s="28">
        <v>37724</v>
      </c>
      <c r="E55" s="28" t="s">
        <v>4</v>
      </c>
      <c r="F55" s="27">
        <v>819270</v>
      </c>
      <c r="G55" t="s">
        <v>75</v>
      </c>
    </row>
    <row r="56" spans="2:7" x14ac:dyDescent="0.35">
      <c r="B56" s="10">
        <v>45502</v>
      </c>
      <c r="C56" t="s">
        <v>42</v>
      </c>
      <c r="D56" s="28" t="s">
        <v>4</v>
      </c>
      <c r="E56" s="28">
        <v>25000</v>
      </c>
      <c r="F56" s="27">
        <v>844270</v>
      </c>
      <c r="G56" t="s">
        <v>55</v>
      </c>
    </row>
    <row r="57" spans="2:7" x14ac:dyDescent="0.35">
      <c r="B57" s="10">
        <v>45502</v>
      </c>
      <c r="C57" t="s">
        <v>67</v>
      </c>
      <c r="D57" s="28">
        <v>73030</v>
      </c>
      <c r="E57" s="28" t="s">
        <v>4</v>
      </c>
      <c r="F57" s="27">
        <v>771240</v>
      </c>
      <c r="G57" s="25" t="s">
        <v>94</v>
      </c>
    </row>
    <row r="58" spans="2:7" x14ac:dyDescent="0.35">
      <c r="B58" s="10">
        <v>45502</v>
      </c>
      <c r="C58" t="s">
        <v>68</v>
      </c>
      <c r="D58" s="28">
        <v>300000</v>
      </c>
      <c r="E58" s="28" t="s">
        <v>4</v>
      </c>
      <c r="F58" s="27">
        <v>471240</v>
      </c>
      <c r="G58" s="25" t="s">
        <v>95</v>
      </c>
    </row>
    <row r="59" spans="2:7" x14ac:dyDescent="0.35">
      <c r="B59" s="10">
        <v>45503</v>
      </c>
      <c r="C59" t="s">
        <v>68</v>
      </c>
      <c r="D59" s="28">
        <v>69600</v>
      </c>
      <c r="E59" s="28" t="s">
        <v>4</v>
      </c>
      <c r="F59" s="27">
        <v>401640</v>
      </c>
      <c r="G59" s="25" t="s">
        <v>95</v>
      </c>
    </row>
    <row r="60" spans="2:7" x14ac:dyDescent="0.35">
      <c r="B60" s="10">
        <v>45504</v>
      </c>
      <c r="C60" t="s">
        <v>20</v>
      </c>
      <c r="D60" s="28" t="s">
        <v>4</v>
      </c>
      <c r="E60" s="28">
        <v>2000</v>
      </c>
      <c r="F60" s="27">
        <v>403640</v>
      </c>
      <c r="G60" t="s">
        <v>104</v>
      </c>
    </row>
    <row r="61" spans="2:7" x14ac:dyDescent="0.35">
      <c r="B61" s="10">
        <v>45504</v>
      </c>
      <c r="C61" t="s">
        <v>69</v>
      </c>
      <c r="D61" s="28" t="s">
        <v>4</v>
      </c>
      <c r="E61" s="28">
        <v>25000</v>
      </c>
      <c r="F61" s="27">
        <v>428640</v>
      </c>
      <c r="G61" t="s">
        <v>105</v>
      </c>
    </row>
    <row r="62" spans="2:7" x14ac:dyDescent="0.35">
      <c r="B62" s="10">
        <v>45504</v>
      </c>
      <c r="C62" t="s">
        <v>19</v>
      </c>
      <c r="D62" s="28" t="s">
        <v>4</v>
      </c>
      <c r="E62" s="28">
        <v>162000</v>
      </c>
      <c r="F62" s="27">
        <v>590640</v>
      </c>
      <c r="G62" t="s">
        <v>80</v>
      </c>
    </row>
    <row r="63" spans="2:7" x14ac:dyDescent="0.35">
      <c r="B63" s="10">
        <v>45504</v>
      </c>
      <c r="C63" t="s">
        <v>21</v>
      </c>
      <c r="D63" s="28" t="s">
        <v>4</v>
      </c>
      <c r="E63" s="28">
        <v>65000</v>
      </c>
      <c r="F63" s="27">
        <v>655640</v>
      </c>
      <c r="G63" t="s">
        <v>82</v>
      </c>
    </row>
    <row r="64" spans="2:7" x14ac:dyDescent="0.35">
      <c r="B64" s="10">
        <v>45504</v>
      </c>
      <c r="C64" t="s">
        <v>15</v>
      </c>
      <c r="D64" s="28" t="s">
        <v>4</v>
      </c>
      <c r="E64" s="28">
        <v>20000</v>
      </c>
      <c r="F64" s="27">
        <v>675640</v>
      </c>
      <c r="G64" t="s">
        <v>89</v>
      </c>
    </row>
    <row r="65" spans="1:8" x14ac:dyDescent="0.35">
      <c r="B65" s="10">
        <v>45504</v>
      </c>
      <c r="C65" t="s">
        <v>64</v>
      </c>
      <c r="D65" s="28" t="s">
        <v>4</v>
      </c>
      <c r="E65" s="28">
        <v>15000</v>
      </c>
      <c r="F65" s="27">
        <v>690640</v>
      </c>
      <c r="G65" t="s">
        <v>92</v>
      </c>
    </row>
    <row r="66" spans="1:8" x14ac:dyDescent="0.35">
      <c r="B66" s="10">
        <v>45504</v>
      </c>
      <c r="C66" t="s">
        <v>24</v>
      </c>
      <c r="D66" s="28" t="s">
        <v>4</v>
      </c>
      <c r="E66" s="28">
        <v>2000</v>
      </c>
      <c r="F66" s="27">
        <v>692640</v>
      </c>
      <c r="G66" t="s">
        <v>34</v>
      </c>
    </row>
    <row r="67" spans="1:8" x14ac:dyDescent="0.35">
      <c r="B67" s="10">
        <v>45504</v>
      </c>
      <c r="C67" s="30" t="s">
        <v>15</v>
      </c>
      <c r="D67" s="28" t="s">
        <v>4</v>
      </c>
      <c r="E67" s="28">
        <v>5000</v>
      </c>
      <c r="F67" s="27">
        <v>697640</v>
      </c>
      <c r="G67" t="s">
        <v>89</v>
      </c>
    </row>
    <row r="68" spans="1:8" x14ac:dyDescent="0.35">
      <c r="B68" s="10">
        <v>45504</v>
      </c>
      <c r="C68" t="s">
        <v>10</v>
      </c>
      <c r="D68" s="28" t="s">
        <v>4</v>
      </c>
      <c r="E68" s="28">
        <v>8000</v>
      </c>
      <c r="F68" s="27">
        <v>705640</v>
      </c>
      <c r="G68" t="s">
        <v>79</v>
      </c>
    </row>
    <row r="69" spans="1:8" x14ac:dyDescent="0.35">
      <c r="B69" s="10">
        <v>45504</v>
      </c>
      <c r="C69" t="s">
        <v>15</v>
      </c>
      <c r="D69" s="28" t="s">
        <v>4</v>
      </c>
      <c r="E69" s="28">
        <v>25000</v>
      </c>
      <c r="F69" s="27">
        <v>730640</v>
      </c>
      <c r="G69" t="s">
        <v>89</v>
      </c>
    </row>
    <row r="70" spans="1:8" x14ac:dyDescent="0.35">
      <c r="D70" s="33">
        <f>SUM(D5:D69)</f>
        <v>8391433</v>
      </c>
      <c r="E70" s="34">
        <f>SUM(E5:E69)</f>
        <v>7643804</v>
      </c>
    </row>
    <row r="71" spans="1:8" x14ac:dyDescent="0.35">
      <c r="C71" s="1" t="s">
        <v>110</v>
      </c>
      <c r="D71" s="32">
        <f>+E70-D70+F2</f>
        <v>730640</v>
      </c>
      <c r="E71" s="1"/>
    </row>
    <row r="76" spans="1:8" x14ac:dyDescent="0.35">
      <c r="A76" s="2"/>
      <c r="B76" s="40" t="s">
        <v>5</v>
      </c>
      <c r="C76" s="39"/>
      <c r="D76" s="39"/>
      <c r="E76" s="39"/>
      <c r="F76" s="39"/>
      <c r="G76" s="3"/>
      <c r="H76" s="2"/>
    </row>
    <row r="77" spans="1:8" x14ac:dyDescent="0.35">
      <c r="A77" s="2"/>
      <c r="B77" s="2" t="s">
        <v>1</v>
      </c>
      <c r="C77" s="2"/>
      <c r="D77" s="2"/>
      <c r="E77" s="2"/>
      <c r="F77" s="9">
        <f>+E5+E6+E7+E8+E9+E10+E11+E12+E13+E14+E15+E16+E17+E18+E19+E20+E21+E22+E23+E24+E25+E26+E27+E29+E30+E31+E33+E36+E38+E39+E40+E41+E42+E43+E44+E46+E47+E51+E56+E60+E61+E66</f>
        <v>6932000</v>
      </c>
      <c r="H77" s="2"/>
    </row>
    <row r="78" spans="1:8" x14ac:dyDescent="0.35">
      <c r="A78" s="2"/>
      <c r="B78" s="2" t="s">
        <v>2</v>
      </c>
      <c r="C78" s="2"/>
      <c r="D78" s="2"/>
      <c r="E78" s="2"/>
      <c r="F78" s="9">
        <f>+E50</f>
        <v>13000</v>
      </c>
      <c r="G78" s="3"/>
      <c r="H78" s="2"/>
    </row>
    <row r="79" spans="1:8" x14ac:dyDescent="0.35">
      <c r="A79" s="2"/>
      <c r="B79" s="2" t="s">
        <v>6</v>
      </c>
      <c r="C79" s="2"/>
      <c r="D79" s="2"/>
      <c r="E79" s="2"/>
      <c r="F79" s="9">
        <v>0</v>
      </c>
      <c r="G79" s="3"/>
      <c r="H79" s="2"/>
    </row>
    <row r="80" spans="1:8" x14ac:dyDescent="0.35">
      <c r="A80" s="2"/>
      <c r="B80" s="8" t="s">
        <v>3</v>
      </c>
      <c r="C80" s="2"/>
      <c r="D80" s="2"/>
      <c r="E80" s="2"/>
      <c r="F80" s="9">
        <f ca="1">+SUMIF($D$6:$F$46,B80,$E$6:$E$46)</f>
        <v>0</v>
      </c>
      <c r="G80" s="3"/>
      <c r="H80" s="2"/>
    </row>
    <row r="81" spans="1:8" x14ac:dyDescent="0.35">
      <c r="A81" s="2"/>
      <c r="B81" s="2" t="s">
        <v>111</v>
      </c>
      <c r="C81" s="2"/>
      <c r="D81" s="2"/>
      <c r="E81" s="2"/>
      <c r="F81" s="9">
        <f>+E37+E62+E63+E64+E65+E67+E68+E69</f>
        <v>350000</v>
      </c>
      <c r="G81" s="3"/>
      <c r="H81" s="2"/>
    </row>
    <row r="82" spans="1:8" x14ac:dyDescent="0.35">
      <c r="B82" t="s">
        <v>112</v>
      </c>
      <c r="F82" s="9">
        <f>+E28+E32+E49</f>
        <v>348804</v>
      </c>
    </row>
    <row r="83" spans="1:8" x14ac:dyDescent="0.35">
      <c r="F83" s="35"/>
    </row>
    <row r="84" spans="1:8" x14ac:dyDescent="0.35">
      <c r="F84" s="34">
        <f ca="1">SUM(F77:F82)</f>
        <v>7643804</v>
      </c>
      <c r="H84" s="26"/>
    </row>
  </sheetData>
  <autoFilter ref="B4:G71"/>
  <mergeCells count="1">
    <mergeCell ref="B76:F76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Cartola bancaria</vt:lpstr>
      <vt:lpstr>COMPROBANTES DE GASTOS</vt:lpstr>
      <vt:lpstr>Detalle movimientos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KATERINE PERONA RODRIGUEZ</dc:creator>
  <cp:lastModifiedBy>ANA KATERINE PERONA RODRIGUEZ</cp:lastModifiedBy>
  <dcterms:created xsi:type="dcterms:W3CDTF">2024-03-09T00:07:05Z</dcterms:created>
  <dcterms:modified xsi:type="dcterms:W3CDTF">2024-08-26T20:26:53Z</dcterms:modified>
</cp:coreProperties>
</file>