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uario\Documents\Personal\"/>
    </mc:Choice>
  </mc:AlternateContent>
  <xr:revisionPtr revIDLastSave="0" documentId="13_ncr:1_{320C2430-537E-4DDC-9A6E-C2ED8BCF0251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Resumen" sheetId="5" r:id="rId1"/>
    <sheet name="Cartola bancaria" sheetId="2" r:id="rId2"/>
    <sheet name="COMPROBANTES DE GASTOS" sheetId="6" r:id="rId3"/>
    <sheet name="Detalle movimientos" sheetId="4" r:id="rId4"/>
  </sheets>
  <definedNames>
    <definedName name="_xlnm._FilterDatabase" localSheetId="3" hidden="1">'Detalle movimientos'!$B$4:$G$82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5" l="1"/>
  <c r="E9" i="5"/>
  <c r="D84" i="4"/>
  <c r="E84" i="4"/>
  <c r="F94" i="4"/>
  <c r="F92" i="4"/>
  <c r="F91" i="4"/>
  <c r="F90" i="4"/>
  <c r="J5" i="4"/>
  <c r="I5" i="4"/>
  <c r="I6" i="4" s="1"/>
  <c r="F97" i="4" l="1"/>
  <c r="E11" i="5"/>
  <c r="F2" i="4"/>
  <c r="D85" i="4" s="1"/>
</calcChain>
</file>

<file path=xl/sharedStrings.xml><?xml version="1.0" encoding="utf-8"?>
<sst xmlns="http://schemas.openxmlformats.org/spreadsheetml/2006/main" count="264" uniqueCount="119">
  <si>
    <t xml:space="preserve">     INFORME INGRESOS Y GASTOS "LOS PRADOS DE NOS"</t>
  </si>
  <si>
    <t>Pagos Recibidos por las Plazas</t>
  </si>
  <si>
    <t>Pagos Recibidos por Certificados de residencia</t>
  </si>
  <si>
    <t>Pagos Recibidos por otras actividades ferias  y otro</t>
  </si>
  <si>
    <t xml:space="preserve"> </t>
  </si>
  <si>
    <t>DETALLE DE PAGOS RECIBIDOS POR CONCEPTO</t>
  </si>
  <si>
    <t>Pagos Recibidos por uso de Cancha</t>
  </si>
  <si>
    <t>TEF 11744313-2 MORALES SANTIS</t>
  </si>
  <si>
    <t>TEF 11744313-2 LETICIA ALEJAND</t>
  </si>
  <si>
    <t>TEF 14620243-8 Alejandro Herna</t>
  </si>
  <si>
    <t>TEF 16984656-1 Cyntia Estefany</t>
  </si>
  <si>
    <t>TEF 16339992-K Barbara Nicole</t>
  </si>
  <si>
    <t>TEF 14394660-6 Jacqueline Del</t>
  </si>
  <si>
    <t>TEF 76295074-K Empresa de segu</t>
  </si>
  <si>
    <t>TEF 16041311-5 LEONELLO RODRIG</t>
  </si>
  <si>
    <t>TEF 17673629-1 REYES TORRES EY</t>
  </si>
  <si>
    <t>TEF 15621439-6 Pablo Esteban N</t>
  </si>
  <si>
    <t>TEF 12633489-3 JAVIER JARA CHA</t>
  </si>
  <si>
    <t>TEF 17317875-1 Roberto Alejand</t>
  </si>
  <si>
    <t>TEF 15193295-9 ROBERTO CARLOS</t>
  </si>
  <si>
    <t>TEF 13687739-9 NUNEZ SANTANA L</t>
  </si>
  <si>
    <t>TEF 15908670-4 Ruth Dayana Cue</t>
  </si>
  <si>
    <t>TEF 10190270-6 SEGOVIA VALDES</t>
  </si>
  <si>
    <t xml:space="preserve">FECHA </t>
  </si>
  <si>
    <t>CONCEPTO</t>
  </si>
  <si>
    <t>INGRESO</t>
  </si>
  <si>
    <t>GASTO</t>
  </si>
  <si>
    <t>SALDO</t>
  </si>
  <si>
    <t>=</t>
  </si>
  <si>
    <t xml:space="preserve">SALDO MES INICIAL </t>
  </si>
  <si>
    <t>+</t>
  </si>
  <si>
    <t>Ingresos del mes</t>
  </si>
  <si>
    <t>-</t>
  </si>
  <si>
    <t>Gastos del mes</t>
  </si>
  <si>
    <t xml:space="preserve">SALDO FINAL </t>
  </si>
  <si>
    <t>TEF 16378813-6 NATALY ANDREA C</t>
  </si>
  <si>
    <t>TEF 15510499-6 Nelson Ignacio</t>
  </si>
  <si>
    <t>SALDO CONTABLE INICIAL</t>
  </si>
  <si>
    <t>Pagos recibidos por demanda cierre acceso sur</t>
  </si>
  <si>
    <t>Otros movimientos cuenta personal</t>
  </si>
  <si>
    <t>SALDO PROX MES</t>
  </si>
  <si>
    <t>TEF 18116454-9 Esteban Emanuel</t>
  </si>
  <si>
    <t>PAGO POR WEB DE GTD MANQUEHUE</t>
  </si>
  <si>
    <t>TEF 12262736-5 Fabiola Carola</t>
  </si>
  <si>
    <t>TEF 96702560-7 Moviles de Chil</t>
  </si>
  <si>
    <t>Transferencia realizada desde Banco estado (Javier Jara)</t>
  </si>
  <si>
    <t>CUENTA PERSONAL</t>
  </si>
  <si>
    <t>PAGO DIRECTO</t>
  </si>
  <si>
    <t>PAGO PLAZA TURIN</t>
  </si>
  <si>
    <t>PAGO PLAZA ANCONA</t>
  </si>
  <si>
    <t>PAGO PLAZA LA CORUÑA</t>
  </si>
  <si>
    <t>PAGO PLAZA VALENCIA</t>
  </si>
  <si>
    <t>PAGO PLAZA MARBELLA</t>
  </si>
  <si>
    <t xml:space="preserve">PAGO PUS </t>
  </si>
  <si>
    <t>PAGO PLAZA ABRAHAM AZAR</t>
  </si>
  <si>
    <t xml:space="preserve">PAGO PLAZA GENOVA </t>
  </si>
  <si>
    <t>PAGO PLAZA EMH</t>
  </si>
  <si>
    <t>PAGO PLAZA LIVORNO</t>
  </si>
  <si>
    <t>PAGO PLAZA ELBA</t>
  </si>
  <si>
    <t>TEF 9977996-9 ELIZABETH YOLAN</t>
  </si>
  <si>
    <t>TEF 9386411-5 PALMA SOTELO PA</t>
  </si>
  <si>
    <t>TEF 20044737-9 FERNANDA IGNACI</t>
  </si>
  <si>
    <t>PAGO PUN</t>
  </si>
  <si>
    <t>TEF 19280720-4 DANIEL ENRIQUE CALDERON MELENDES</t>
  </si>
  <si>
    <t>PAGO PLAZA BARCELONA</t>
  </si>
  <si>
    <t>CARTOLA BANCARIA MES DE FEBRERO 2025</t>
  </si>
  <si>
    <t>Febrero 2025</t>
  </si>
  <si>
    <t>TEF 18187749-9 Gonzalo Alexand</t>
  </si>
  <si>
    <t>TEF 12490819-1 ANDRES ANTONIO</t>
  </si>
  <si>
    <t>COMISION MANTENCION PLAN</t>
  </si>
  <si>
    <t>IVA POR COMISION/CARGOS</t>
  </si>
  <si>
    <t>TEF 18408175-K GALAZ SANCHEZ L</t>
  </si>
  <si>
    <t>TEF 5451774-2 MARGARITA ADELA</t>
  </si>
  <si>
    <t>PAGO POR WEB DE CGE S.A.</t>
  </si>
  <si>
    <t>TEF 16045507-1 CARRION SEPULVE</t>
  </si>
  <si>
    <t>TEF 24952664-9 Cesar Francisco</t>
  </si>
  <si>
    <t>750775 PAGO TARJ.CRED. POR SWE</t>
  </si>
  <si>
    <t>PAGO CUOTA 017 DE 710141088375</t>
  </si>
  <si>
    <t>TEF 26743542-1 WILMER ENRIQUE</t>
  </si>
  <si>
    <t>TEF 16647110-9 Nicole Andrea S</t>
  </si>
  <si>
    <t>PAGO DE CREDITOS</t>
  </si>
  <si>
    <t>TEF 15828598-3 EUGENIO ANDRES</t>
  </si>
  <si>
    <t>TEF 16838196-4 LORENA DE LOURD</t>
  </si>
  <si>
    <t>TEF 25856082-5 Manuel Cesar Ve</t>
  </si>
  <si>
    <t>TEF 18294392-4 VERONICA ANDREA</t>
  </si>
  <si>
    <t>TEF 25490462-7 PAOLO JAVIER PE</t>
  </si>
  <si>
    <t>DEV DE PRIMAS CARDIF</t>
  </si>
  <si>
    <t>TEF 15786908-6 Ana Perona Rodr</t>
  </si>
  <si>
    <t>TEF 18794722-7 Daniela Veronic</t>
  </si>
  <si>
    <t>TEF 18761926-2 Francesca Henri</t>
  </si>
  <si>
    <t>TEF 17237195-7 EVELYN PATRICIA</t>
  </si>
  <si>
    <t>PRIMER PAGO VERSEP SEGURIDAD</t>
  </si>
  <si>
    <t>SEGUNDO PAGO VERSEP SEGURIDAD</t>
  </si>
  <si>
    <t>PAGO DIRECTO CORDOBA 4</t>
  </si>
  <si>
    <t>PAGO DIRECTO OVIEDO 1078</t>
  </si>
  <si>
    <t>PAGO DIRECTO VITORIA 4080</t>
  </si>
  <si>
    <t>PAGO DIRECTO LISBOA 1071</t>
  </si>
  <si>
    <t>PAGO DIRECTO CASTELLON SUR 985</t>
  </si>
  <si>
    <t>PAGO SALDO ANTERIOR VERSEP SEGURIDAD</t>
  </si>
  <si>
    <t>PAGO PLAZA RHM</t>
  </si>
  <si>
    <t>PAGO CERTIFICADOS DE RESIDENCIA</t>
  </si>
  <si>
    <t>PAGO RESERVA MULTICANCHA</t>
  </si>
  <si>
    <t>PAGO PLAZA MARIO ARROYO ACUÑA</t>
  </si>
  <si>
    <t>PAGO PLAZA BLANCAVILLA</t>
  </si>
  <si>
    <t>PAGO SEMESTRAL MADRID 4069</t>
  </si>
  <si>
    <t>PAGO 10 MESES KTSP62</t>
  </si>
  <si>
    <t>DONACION COMPLETADA</t>
  </si>
  <si>
    <t xml:space="preserve">PAGO DIRECTO </t>
  </si>
  <si>
    <t>PAGO CGE BOLETA 430011937</t>
  </si>
  <si>
    <t>PAGO CGE BOLETA 433267262 SALDO ATRASADO</t>
  </si>
  <si>
    <t>PAGO GTD FACTURA 2434256</t>
  </si>
  <si>
    <t>PAGO UNISAN FACTURA 395263</t>
  </si>
  <si>
    <t>PAGO UNISAN FACTURA 395982</t>
  </si>
  <si>
    <t xml:space="preserve">CARGO </t>
  </si>
  <si>
    <t>ABONO</t>
  </si>
  <si>
    <t>PAGO PLAZA R.RISOPATRON</t>
  </si>
  <si>
    <t>TEF 15786908-6 ANA PERONA</t>
  </si>
  <si>
    <t>PAGO UNISAN  FACTURA 394802</t>
  </si>
  <si>
    <t>PAGO UNISAN FACTURA 394114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</si>
</sst>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64" formatCode="&quot;$&quot;\ #,##0"/>
    <numFmt numFmtId="165" formatCode="#,##0_ ;[Red]\-#,##0\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6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2" fillId="0" borderId="0" xfId="0" applyFont="1"/>
    <xf numFmtId="0" fontId="5" fillId="2" borderId="0" xfId="0" applyFont="1" applyFill="1" applyBorder="1"/>
    <xf numFmtId="14" fontId="0" fillId="0" borderId="0" xfId="0" applyNumberFormat="1"/>
    <xf numFmtId="0" fontId="3" fillId="0" borderId="0" xfId="0" applyFont="1" applyBorder="1"/>
    <xf numFmtId="49" fontId="4" fillId="2" borderId="0" xfId="0" applyNumberFormat="1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7" fillId="2" borderId="0" xfId="0" applyFont="1" applyFill="1" applyBorder="1" applyAlignment="1">
      <alignment horizontal="center"/>
    </xf>
    <xf numFmtId="0" fontId="6" fillId="0" borderId="0" xfId="0" applyFont="1"/>
    <xf numFmtId="0" fontId="7" fillId="2" borderId="5" xfId="0" applyFont="1" applyFill="1" applyBorder="1"/>
    <xf numFmtId="0" fontId="7" fillId="2" borderId="5" xfId="0" applyFont="1" applyFill="1" applyBorder="1" applyAlignment="1">
      <alignment horizontal="center"/>
    </xf>
    <xf numFmtId="165" fontId="7" fillId="2" borderId="5" xfId="0" applyNumberFormat="1" applyFont="1" applyFill="1" applyBorder="1"/>
    <xf numFmtId="165" fontId="2" fillId="0" borderId="0" xfId="0" applyNumberFormat="1" applyFont="1"/>
    <xf numFmtId="0" fontId="2" fillId="0" borderId="1" xfId="0" applyFont="1" applyBorder="1"/>
    <xf numFmtId="0" fontId="7" fillId="2" borderId="1" xfId="0" applyFont="1" applyFill="1" applyBorder="1"/>
    <xf numFmtId="0" fontId="0" fillId="0" borderId="1" xfId="0" applyBorder="1"/>
    <xf numFmtId="165" fontId="2" fillId="0" borderId="1" xfId="0" applyNumberFormat="1" applyFont="1" applyBorder="1"/>
    <xf numFmtId="0" fontId="0" fillId="0" borderId="0" xfId="0" applyFill="1"/>
    <xf numFmtId="41" fontId="0" fillId="0" borderId="0" xfId="0" applyNumberFormat="1"/>
    <xf numFmtId="0" fontId="0" fillId="0" borderId="6" xfId="0" applyBorder="1"/>
    <xf numFmtId="41" fontId="1" fillId="0" borderId="0" xfId="1" applyFont="1"/>
    <xf numFmtId="41" fontId="4" fillId="4" borderId="3" xfId="1" applyFont="1" applyFill="1" applyBorder="1" applyAlignment="1">
      <alignment horizontal="center"/>
    </xf>
    <xf numFmtId="41" fontId="8" fillId="4" borderId="3" xfId="1" applyFont="1" applyFill="1" applyBorder="1" applyAlignment="1">
      <alignment horizontal="center"/>
    </xf>
    <xf numFmtId="41" fontId="1" fillId="0" borderId="0" xfId="0" applyNumberFormat="1" applyFont="1"/>
    <xf numFmtId="0" fontId="4" fillId="3" borderId="0" xfId="0" applyFont="1" applyFill="1" applyBorder="1"/>
    <xf numFmtId="165" fontId="4" fillId="3" borderId="0" xfId="0" applyNumberFormat="1" applyFont="1" applyFill="1" applyBorder="1"/>
    <xf numFmtId="3" fontId="0" fillId="0" borderId="0" xfId="0" applyNumberFormat="1"/>
    <xf numFmtId="0" fontId="2" fillId="2" borderId="6" xfId="0" applyFont="1" applyFill="1" applyBorder="1"/>
    <xf numFmtId="164" fontId="2" fillId="2" borderId="6" xfId="0" applyNumberFormat="1" applyFont="1" applyFill="1" applyBorder="1" applyAlignment="1">
      <alignment horizontal="right"/>
    </xf>
    <xf numFmtId="164" fontId="1" fillId="5" borderId="0" xfId="0" applyNumberFormat="1" applyFont="1" applyFill="1"/>
    <xf numFmtId="165" fontId="0" fillId="0" borderId="0" xfId="0" applyNumberFormat="1"/>
    <xf numFmtId="0" fontId="4" fillId="4" borderId="0" xfId="0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center"/>
    </xf>
    <xf numFmtId="0" fontId="3" fillId="0" borderId="0" xfId="0" applyFont="1" applyBorder="1"/>
    <xf numFmtId="0" fontId="4" fillId="4" borderId="0" xfId="0" applyFont="1" applyFill="1" applyBorder="1" applyAlignment="1">
      <alignment horizontal="center"/>
    </xf>
    <xf numFmtId="3" fontId="0" fillId="6" borderId="0" xfId="0" applyNumberFormat="1" applyFill="1"/>
    <xf numFmtId="3" fontId="1" fillId="0" borderId="0" xfId="0" applyNumberFormat="1" applyFont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76325" cy="9620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0"/>
          <a:ext cx="1076325" cy="9620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235675</xdr:colOff>
      <xdr:row>38</xdr:row>
      <xdr:rowOff>61938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A3EFD17-CF67-408E-B109-DC3FAB894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745435" cy="7011378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457200</xdr:colOff>
      <xdr:row>38</xdr:row>
      <xdr:rowOff>76200</xdr:rowOff>
    </xdr:from>
    <xdr:to>
      <xdr:col>12</xdr:col>
      <xdr:colOff>178453</xdr:colOff>
      <xdr:row>76</xdr:row>
      <xdr:rowOff>4770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A0FE2E8-2102-41E6-AD4B-F76FBEBA9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" y="7025640"/>
          <a:ext cx="9231013" cy="6878010"/>
        </a:xfrm>
        <a:prstGeom prst="rect">
          <a:avLst/>
        </a:prstGeom>
      </xdr:spPr>
    </xdr:pic>
    <xdr:clientData/>
  </xdr:twoCellAnchor>
  <xdr:twoCellAnchor editAs="oneCell">
    <xdr:from>
      <xdr:col>0</xdr:col>
      <xdr:colOff>464820</xdr:colOff>
      <xdr:row>75</xdr:row>
      <xdr:rowOff>160020</xdr:rowOff>
    </xdr:from>
    <xdr:to>
      <xdr:col>12</xdr:col>
      <xdr:colOff>281337</xdr:colOff>
      <xdr:row>92</xdr:row>
      <xdr:rowOff>156643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3E0F6EE-464D-414E-A082-D49011109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4820" y="13876020"/>
          <a:ext cx="9326277" cy="31055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387350</xdr:colOff>
      <xdr:row>41</xdr:row>
      <xdr:rowOff>127000</xdr:rowOff>
    </xdr:from>
    <xdr:to>
      <xdr:col>25</xdr:col>
      <xdr:colOff>140516</xdr:colOff>
      <xdr:row>79</xdr:row>
      <xdr:rowOff>103843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59510" y="7625080"/>
          <a:ext cx="6093006" cy="692628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198120</xdr:colOff>
      <xdr:row>39</xdr:row>
      <xdr:rowOff>107690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AA99FC2-46FD-47ED-9378-23F3B0145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6537960" cy="7240010"/>
        </a:xfrm>
        <a:prstGeom prst="rect">
          <a:avLst/>
        </a:prstGeom>
      </xdr:spPr>
    </xdr:pic>
    <xdr:clientData/>
  </xdr:twoCellAnchor>
  <xdr:twoCellAnchor editAs="oneCell">
    <xdr:from>
      <xdr:col>8</xdr:col>
      <xdr:colOff>22860</xdr:colOff>
      <xdr:row>0</xdr:row>
      <xdr:rowOff>0</xdr:rowOff>
    </xdr:from>
    <xdr:to>
      <xdr:col>15</xdr:col>
      <xdr:colOff>762877</xdr:colOff>
      <xdr:row>39</xdr:row>
      <xdr:rowOff>53340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5677F47-3A66-4665-9079-7241530C5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62700" y="0"/>
          <a:ext cx="6287377" cy="71856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144780</xdr:rowOff>
    </xdr:from>
    <xdr:to>
      <xdr:col>8</xdr:col>
      <xdr:colOff>785854</xdr:colOff>
      <xdr:row>75</xdr:row>
      <xdr:rowOff>140034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DFE319D-4234-4666-9746-05AEDFB4F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6911340"/>
          <a:ext cx="7125694" cy="6944694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</xdr:colOff>
      <xdr:row>39</xdr:row>
      <xdr:rowOff>53340</xdr:rowOff>
    </xdr:from>
    <xdr:to>
      <xdr:col>17</xdr:col>
      <xdr:colOff>381936</xdr:colOff>
      <xdr:row>81</xdr:row>
      <xdr:rowOff>31549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3586344B-C9D8-4BAC-9B0E-6A40AE7FE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147560" y="7185660"/>
          <a:ext cx="6706536" cy="7659169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24</xdr:col>
      <xdr:colOff>309538</xdr:colOff>
      <xdr:row>41</xdr:row>
      <xdr:rowOff>113457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EFB8DF6A-BA3D-4C40-8EA5-4437866D8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679680" y="0"/>
          <a:ext cx="6649378" cy="7611537"/>
        </a:xfrm>
        <a:prstGeom prst="rect">
          <a:avLst/>
        </a:prstGeom>
      </xdr:spPr>
    </xdr:pic>
    <xdr:clientData/>
  </xdr:twoCellAnchor>
  <xdr:twoCellAnchor editAs="oneCell">
    <xdr:from>
      <xdr:col>24</xdr:col>
      <xdr:colOff>289560</xdr:colOff>
      <xdr:row>0</xdr:row>
      <xdr:rowOff>0</xdr:rowOff>
    </xdr:from>
    <xdr:to>
      <xdr:col>32</xdr:col>
      <xdr:colOff>675309</xdr:colOff>
      <xdr:row>41</xdr:row>
      <xdr:rowOff>113457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109FB44A-7774-49BD-91B8-77D1B7772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9309080" y="0"/>
          <a:ext cx="6725589" cy="7611537"/>
        </a:xfrm>
        <a:prstGeom prst="rect">
          <a:avLst/>
        </a:prstGeom>
      </xdr:spPr>
    </xdr:pic>
    <xdr:clientData/>
  </xdr:twoCellAnchor>
  <xdr:twoCellAnchor editAs="oneCell">
    <xdr:from>
      <xdr:col>25</xdr:col>
      <xdr:colOff>175260</xdr:colOff>
      <xdr:row>41</xdr:row>
      <xdr:rowOff>106680</xdr:rowOff>
    </xdr:from>
    <xdr:to>
      <xdr:col>33</xdr:col>
      <xdr:colOff>484798</xdr:colOff>
      <xdr:row>83</xdr:row>
      <xdr:rowOff>56310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DF4F3B68-F98E-4F27-923F-164199A31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9987260" y="7604760"/>
          <a:ext cx="6649378" cy="763059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50800</xdr:rowOff>
    </xdr:from>
    <xdr:ext cx="800100" cy="8191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0800"/>
          <a:ext cx="800100" cy="8191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82"/>
  <sheetViews>
    <sheetView workbookViewId="0">
      <selection activeCell="E8" sqref="E8:E10"/>
    </sheetView>
  </sheetViews>
  <sheetFormatPr baseColWidth="10" defaultColWidth="14.44140625" defaultRowHeight="15" customHeight="1" x14ac:dyDescent="0.3"/>
  <cols>
    <col min="1" max="1" width="30.88671875" bestFit="1" customWidth="1"/>
    <col min="2" max="4" width="10.77734375" customWidth="1"/>
    <col min="5" max="5" width="11.21875" bestFit="1" customWidth="1"/>
    <col min="6" max="16" width="10.77734375" customWidth="1"/>
  </cols>
  <sheetData>
    <row r="1" spans="1:6" ht="18.75" customHeight="1" x14ac:dyDescent="0.3">
      <c r="A1" s="2"/>
      <c r="B1" s="2"/>
      <c r="C1" s="11" t="s">
        <v>0</v>
      </c>
      <c r="D1" s="10"/>
      <c r="E1" s="10"/>
      <c r="F1" s="10"/>
    </row>
    <row r="2" spans="1:6" ht="14.4" x14ac:dyDescent="0.3">
      <c r="A2" s="2"/>
      <c r="B2" s="2"/>
      <c r="C2" s="39" t="s">
        <v>66</v>
      </c>
      <c r="D2" s="40"/>
      <c r="E2" s="40"/>
      <c r="F2" s="40"/>
    </row>
    <row r="3" spans="1:6" ht="14.4" x14ac:dyDescent="0.3">
      <c r="A3" s="2"/>
      <c r="B3" s="2"/>
      <c r="C3" s="12"/>
      <c r="D3" s="3"/>
      <c r="E3" s="2"/>
      <c r="F3" s="3"/>
    </row>
    <row r="4" spans="1:6" ht="14.4" x14ac:dyDescent="0.3">
      <c r="A4" s="2"/>
      <c r="B4" s="2"/>
      <c r="C4" s="12"/>
      <c r="D4" s="3"/>
      <c r="E4" s="2"/>
      <c r="F4" s="3"/>
    </row>
    <row r="5" spans="1:6" ht="14.4" x14ac:dyDescent="0.3">
      <c r="A5" s="2"/>
      <c r="B5" s="2"/>
      <c r="C5" s="12"/>
      <c r="D5" s="3"/>
      <c r="E5" s="2"/>
      <c r="F5" s="3"/>
    </row>
    <row r="6" spans="1:6" ht="14.4" x14ac:dyDescent="0.3">
      <c r="A6" s="2"/>
      <c r="B6" s="2"/>
      <c r="C6" s="12"/>
      <c r="D6" s="3"/>
      <c r="E6" s="2"/>
      <c r="F6" s="3"/>
    </row>
    <row r="7" spans="1:6" ht="14.4" x14ac:dyDescent="0.3">
      <c r="A7" s="2"/>
      <c r="B7" s="13"/>
      <c r="C7" s="13"/>
      <c r="D7" s="14"/>
      <c r="E7" s="13"/>
      <c r="F7" s="3"/>
    </row>
    <row r="8" spans="1:6" thickBot="1" x14ac:dyDescent="0.35">
      <c r="A8" s="8"/>
      <c r="B8" s="13" t="s">
        <v>28</v>
      </c>
      <c r="C8" s="16" t="s">
        <v>29</v>
      </c>
      <c r="D8" s="17"/>
      <c r="E8" s="18">
        <v>184049</v>
      </c>
      <c r="F8" s="3"/>
    </row>
    <row r="9" spans="1:6" ht="14.4" x14ac:dyDescent="0.3">
      <c r="A9" s="15"/>
      <c r="B9" s="7" t="s">
        <v>30</v>
      </c>
      <c r="C9" s="13" t="s">
        <v>31</v>
      </c>
      <c r="E9" s="19">
        <f>+'Detalle movimientos'!E84</f>
        <v>17781840</v>
      </c>
      <c r="F9" s="37"/>
    </row>
    <row r="10" spans="1:6" thickBot="1" x14ac:dyDescent="0.35">
      <c r="B10" s="20" t="s">
        <v>32</v>
      </c>
      <c r="C10" s="21" t="s">
        <v>33</v>
      </c>
      <c r="D10" s="22"/>
      <c r="E10" s="23">
        <f>-'Detalle movimientos'!D84</f>
        <v>-17708484</v>
      </c>
    </row>
    <row r="11" spans="1:6" ht="14.4" x14ac:dyDescent="0.3">
      <c r="B11" s="2" t="s">
        <v>28</v>
      </c>
      <c r="C11" s="31" t="s">
        <v>34</v>
      </c>
      <c r="D11" s="31"/>
      <c r="E11" s="32">
        <f>SUM(E8:E10)</f>
        <v>257405</v>
      </c>
    </row>
    <row r="12" spans="1:6" ht="14.4" x14ac:dyDescent="0.3">
      <c r="E12" s="19"/>
    </row>
    <row r="15" spans="1:6" ht="15.75" customHeight="1" x14ac:dyDescent="0.3"/>
    <row r="16" spans="1:6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</sheetData>
  <mergeCells count="1">
    <mergeCell ref="C2:F2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0" zoomScale="98" zoomScaleNormal="98" workbookViewId="0">
      <selection activeCell="N74" sqref="N74"/>
    </sheetView>
  </sheetViews>
  <sheetFormatPr baseColWidth="10" defaultRowHeight="14.4" x14ac:dyDescent="0.3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52" workbookViewId="0">
      <selection activeCell="C83" sqref="C83"/>
    </sheetView>
  </sheetViews>
  <sheetFormatPr baseColWidth="10" defaultRowHeight="14.4" x14ac:dyDescent="0.3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J99"/>
  <sheetViews>
    <sheetView tabSelected="1" workbookViewId="0">
      <selection activeCell="G18" sqref="G18"/>
    </sheetView>
  </sheetViews>
  <sheetFormatPr baseColWidth="10" defaultRowHeight="14.4" x14ac:dyDescent="0.3"/>
  <cols>
    <col min="1" max="1" width="7.88671875" customWidth="1"/>
    <col min="2" max="2" width="18.21875" customWidth="1"/>
    <col min="3" max="3" width="48" bestFit="1" customWidth="1"/>
    <col min="6" max="6" width="11.33203125" bestFit="1" customWidth="1"/>
    <col min="7" max="7" width="46.109375" bestFit="1" customWidth="1"/>
    <col min="9" max="9" width="17.109375" bestFit="1" customWidth="1"/>
  </cols>
  <sheetData>
    <row r="1" spans="2:10" x14ac:dyDescent="0.3">
      <c r="C1" s="1" t="s">
        <v>65</v>
      </c>
    </row>
    <row r="2" spans="2:10" x14ac:dyDescent="0.3">
      <c r="C2" s="1" t="s">
        <v>37</v>
      </c>
      <c r="F2" s="27">
        <f>+Resumen!E8</f>
        <v>184049</v>
      </c>
    </row>
    <row r="3" spans="2:10" ht="15" thickBot="1" x14ac:dyDescent="0.35">
      <c r="I3" s="1" t="s">
        <v>46</v>
      </c>
    </row>
    <row r="4" spans="2:10" ht="15" thickBot="1" x14ac:dyDescent="0.35">
      <c r="B4" s="4" t="s">
        <v>23</v>
      </c>
      <c r="C4" s="5" t="s">
        <v>24</v>
      </c>
      <c r="D4" s="5" t="s">
        <v>26</v>
      </c>
      <c r="E4" s="5" t="s">
        <v>25</v>
      </c>
      <c r="F4" s="6" t="s">
        <v>27</v>
      </c>
      <c r="G4" s="4" t="s">
        <v>24</v>
      </c>
      <c r="I4" s="38" t="s">
        <v>113</v>
      </c>
      <c r="J4" s="38" t="s">
        <v>114</v>
      </c>
    </row>
    <row r="5" spans="2:10" x14ac:dyDescent="0.3">
      <c r="B5" s="9">
        <v>45691</v>
      </c>
      <c r="C5" t="s">
        <v>59</v>
      </c>
      <c r="D5" t="s">
        <v>4</v>
      </c>
      <c r="E5" s="33">
        <v>2000</v>
      </c>
      <c r="F5" s="33">
        <v>186049</v>
      </c>
      <c r="G5" t="s">
        <v>47</v>
      </c>
      <c r="I5" s="43">
        <f>+D13+D14+D38+D50+D56+D57+D75+D76</f>
        <v>9617133</v>
      </c>
      <c r="J5" s="43">
        <f>+E35+E49+E51+E52+E73+E74</f>
        <v>9619340</v>
      </c>
    </row>
    <row r="6" spans="2:10" x14ac:dyDescent="0.3">
      <c r="B6" s="9">
        <v>45691</v>
      </c>
      <c r="C6" t="s">
        <v>12</v>
      </c>
      <c r="D6" t="s">
        <v>4</v>
      </c>
      <c r="E6" s="33">
        <v>130000</v>
      </c>
      <c r="F6" s="33">
        <v>316049</v>
      </c>
      <c r="G6" t="s">
        <v>48</v>
      </c>
      <c r="I6" s="43">
        <f>+I5-J5</f>
        <v>-2207</v>
      </c>
      <c r="J6" s="1"/>
    </row>
    <row r="7" spans="2:10" x14ac:dyDescent="0.3">
      <c r="B7" s="9">
        <v>45691</v>
      </c>
      <c r="C7" t="s">
        <v>9</v>
      </c>
      <c r="D7" t="s">
        <v>4</v>
      </c>
      <c r="E7" s="33">
        <v>2000</v>
      </c>
      <c r="F7" s="33">
        <v>318049</v>
      </c>
      <c r="G7" t="s">
        <v>94</v>
      </c>
    </row>
    <row r="8" spans="2:10" x14ac:dyDescent="0.3">
      <c r="B8" s="9">
        <v>45691</v>
      </c>
      <c r="C8" t="s">
        <v>67</v>
      </c>
      <c r="D8" t="s">
        <v>4</v>
      </c>
      <c r="E8" s="33">
        <v>2000</v>
      </c>
      <c r="F8" s="33">
        <v>320049</v>
      </c>
      <c r="G8" t="s">
        <v>95</v>
      </c>
    </row>
    <row r="9" spans="2:10" x14ac:dyDescent="0.3">
      <c r="B9" s="9">
        <v>45691</v>
      </c>
      <c r="C9" t="s">
        <v>60</v>
      </c>
      <c r="D9" t="s">
        <v>4</v>
      </c>
      <c r="E9" s="33">
        <v>20000</v>
      </c>
      <c r="F9" s="33">
        <v>340049</v>
      </c>
      <c r="G9" t="s">
        <v>47</v>
      </c>
    </row>
    <row r="10" spans="2:10" x14ac:dyDescent="0.3">
      <c r="B10" s="9">
        <v>45691</v>
      </c>
      <c r="C10" t="s">
        <v>68</v>
      </c>
      <c r="D10" t="s">
        <v>4</v>
      </c>
      <c r="E10" s="33">
        <v>24000</v>
      </c>
      <c r="F10" s="33">
        <v>364049</v>
      </c>
      <c r="G10" t="s">
        <v>96</v>
      </c>
    </row>
    <row r="11" spans="2:10" x14ac:dyDescent="0.3">
      <c r="B11" s="9">
        <v>45691</v>
      </c>
      <c r="C11" t="s">
        <v>43</v>
      </c>
      <c r="D11" t="s">
        <v>4</v>
      </c>
      <c r="E11" s="33">
        <v>25000</v>
      </c>
      <c r="F11" s="33">
        <v>389049</v>
      </c>
      <c r="G11" t="s">
        <v>97</v>
      </c>
    </row>
    <row r="12" spans="2:10" x14ac:dyDescent="0.3">
      <c r="B12" s="9">
        <v>45691</v>
      </c>
      <c r="C12" t="s">
        <v>13</v>
      </c>
      <c r="D12" s="33">
        <v>200000</v>
      </c>
      <c r="E12" t="s">
        <v>4</v>
      </c>
      <c r="F12" s="33">
        <v>189049</v>
      </c>
      <c r="G12" t="s">
        <v>98</v>
      </c>
    </row>
    <row r="13" spans="2:10" x14ac:dyDescent="0.3">
      <c r="B13" s="9">
        <v>45691</v>
      </c>
      <c r="C13" t="s">
        <v>69</v>
      </c>
      <c r="D13" s="33">
        <v>7414</v>
      </c>
      <c r="E13" t="s">
        <v>4</v>
      </c>
      <c r="F13" s="33">
        <v>181635</v>
      </c>
      <c r="G13" t="s">
        <v>46</v>
      </c>
    </row>
    <row r="14" spans="2:10" x14ac:dyDescent="0.3">
      <c r="B14" s="9">
        <v>45691</v>
      </c>
      <c r="C14" t="s">
        <v>70</v>
      </c>
      <c r="D14" s="33">
        <v>1409</v>
      </c>
      <c r="E14" t="s">
        <v>4</v>
      </c>
      <c r="F14" s="33">
        <v>180226</v>
      </c>
      <c r="G14" t="s">
        <v>46</v>
      </c>
    </row>
    <row r="15" spans="2:10" x14ac:dyDescent="0.3">
      <c r="B15" s="9">
        <v>45692</v>
      </c>
      <c r="C15" t="s">
        <v>12</v>
      </c>
      <c r="D15" t="s">
        <v>4</v>
      </c>
      <c r="E15" s="33">
        <v>95000</v>
      </c>
      <c r="F15" s="33">
        <v>275226</v>
      </c>
      <c r="G15" t="s">
        <v>48</v>
      </c>
    </row>
    <row r="16" spans="2:10" x14ac:dyDescent="0.3">
      <c r="B16" s="9">
        <v>45692</v>
      </c>
      <c r="C16" t="s">
        <v>71</v>
      </c>
      <c r="D16" t="s">
        <v>4</v>
      </c>
      <c r="E16" s="33">
        <v>20000</v>
      </c>
      <c r="F16" s="33">
        <v>295226</v>
      </c>
      <c r="G16" t="s">
        <v>47</v>
      </c>
    </row>
    <row r="17" spans="2:7" x14ac:dyDescent="0.3">
      <c r="B17" s="9">
        <v>45693</v>
      </c>
      <c r="C17" t="s">
        <v>12</v>
      </c>
      <c r="D17" t="s">
        <v>4</v>
      </c>
      <c r="E17" s="33">
        <v>50000</v>
      </c>
      <c r="F17" s="33">
        <v>345226</v>
      </c>
      <c r="G17" t="s">
        <v>48</v>
      </c>
    </row>
    <row r="18" spans="2:7" x14ac:dyDescent="0.3">
      <c r="B18" s="9">
        <v>45693</v>
      </c>
      <c r="C18" t="s">
        <v>14</v>
      </c>
      <c r="D18" t="s">
        <v>4</v>
      </c>
      <c r="E18" s="33">
        <v>400000</v>
      </c>
      <c r="F18" s="33">
        <v>745226</v>
      </c>
      <c r="G18" t="s">
        <v>51</v>
      </c>
    </row>
    <row r="19" spans="2:7" x14ac:dyDescent="0.3">
      <c r="B19" s="9">
        <v>45693</v>
      </c>
      <c r="C19" t="s">
        <v>11</v>
      </c>
      <c r="D19" t="s">
        <v>4</v>
      </c>
      <c r="E19" s="33">
        <v>425000</v>
      </c>
      <c r="F19" s="33">
        <v>1170226</v>
      </c>
      <c r="G19" t="s">
        <v>115</v>
      </c>
    </row>
    <row r="20" spans="2:7" x14ac:dyDescent="0.3">
      <c r="B20" s="9">
        <v>45693</v>
      </c>
      <c r="C20" t="s">
        <v>12</v>
      </c>
      <c r="D20" t="s">
        <v>4</v>
      </c>
      <c r="E20" s="33">
        <v>50000</v>
      </c>
      <c r="F20" s="33">
        <v>1220226</v>
      </c>
      <c r="G20" t="s">
        <v>48</v>
      </c>
    </row>
    <row r="21" spans="2:7" x14ac:dyDescent="0.3">
      <c r="B21" s="9">
        <v>45693</v>
      </c>
      <c r="C21" t="s">
        <v>35</v>
      </c>
      <c r="D21" t="s">
        <v>4</v>
      </c>
      <c r="E21" s="33">
        <v>390000</v>
      </c>
      <c r="F21" s="33">
        <v>1610226</v>
      </c>
      <c r="G21" t="s">
        <v>99</v>
      </c>
    </row>
    <row r="22" spans="2:7" x14ac:dyDescent="0.3">
      <c r="B22" s="9">
        <v>45693</v>
      </c>
      <c r="C22" t="s">
        <v>72</v>
      </c>
      <c r="D22" t="s">
        <v>4</v>
      </c>
      <c r="E22" s="33">
        <v>250000</v>
      </c>
      <c r="F22" s="33">
        <v>1860226</v>
      </c>
      <c r="G22" t="s">
        <v>49</v>
      </c>
    </row>
    <row r="23" spans="2:7" x14ac:dyDescent="0.3">
      <c r="B23" s="9">
        <v>45693</v>
      </c>
      <c r="C23" t="s">
        <v>10</v>
      </c>
      <c r="D23" t="s">
        <v>4</v>
      </c>
      <c r="E23" s="33">
        <v>682500</v>
      </c>
      <c r="F23" s="33">
        <v>2542726</v>
      </c>
      <c r="G23" t="s">
        <v>50</v>
      </c>
    </row>
    <row r="24" spans="2:7" x14ac:dyDescent="0.3">
      <c r="B24" s="9">
        <v>45693</v>
      </c>
      <c r="C24" t="s">
        <v>73</v>
      </c>
      <c r="D24" s="33">
        <v>90600</v>
      </c>
      <c r="E24" t="s">
        <v>4</v>
      </c>
      <c r="F24" s="33">
        <v>2452126</v>
      </c>
      <c r="G24" t="s">
        <v>108</v>
      </c>
    </row>
    <row r="25" spans="2:7" x14ac:dyDescent="0.3">
      <c r="B25" s="9">
        <v>45694</v>
      </c>
      <c r="C25" t="s">
        <v>21</v>
      </c>
      <c r="D25" t="s">
        <v>4</v>
      </c>
      <c r="E25" s="33">
        <v>125000</v>
      </c>
      <c r="F25" s="33">
        <v>2577126</v>
      </c>
      <c r="G25" t="s">
        <v>58</v>
      </c>
    </row>
    <row r="26" spans="2:7" x14ac:dyDescent="0.3">
      <c r="B26" s="9">
        <v>45694</v>
      </c>
      <c r="C26" t="s">
        <v>14</v>
      </c>
      <c r="D26" t="s">
        <v>4</v>
      </c>
      <c r="E26" s="33">
        <v>100000</v>
      </c>
      <c r="F26" s="33">
        <v>2677126</v>
      </c>
      <c r="G26" t="s">
        <v>51</v>
      </c>
    </row>
    <row r="27" spans="2:7" x14ac:dyDescent="0.3">
      <c r="B27" s="9">
        <v>45694</v>
      </c>
      <c r="C27" t="s">
        <v>15</v>
      </c>
      <c r="D27" t="s">
        <v>4</v>
      </c>
      <c r="E27" s="33">
        <v>15000</v>
      </c>
      <c r="F27" s="33">
        <v>2692126</v>
      </c>
      <c r="G27" t="s">
        <v>100</v>
      </c>
    </row>
    <row r="28" spans="2:7" x14ac:dyDescent="0.3">
      <c r="B28" s="9">
        <v>45694</v>
      </c>
      <c r="C28" t="s">
        <v>41</v>
      </c>
      <c r="D28" t="s">
        <v>4</v>
      </c>
      <c r="E28" s="33">
        <v>500000</v>
      </c>
      <c r="F28" s="33">
        <v>3192126</v>
      </c>
      <c r="G28" t="s">
        <v>52</v>
      </c>
    </row>
    <row r="29" spans="2:7" x14ac:dyDescent="0.3">
      <c r="B29" s="9">
        <v>45694</v>
      </c>
      <c r="C29" t="s">
        <v>74</v>
      </c>
      <c r="D29" t="s">
        <v>4</v>
      </c>
      <c r="E29" s="33">
        <v>5000</v>
      </c>
      <c r="F29" s="33">
        <v>3197126</v>
      </c>
      <c r="G29" t="s">
        <v>101</v>
      </c>
    </row>
    <row r="30" spans="2:7" x14ac:dyDescent="0.3">
      <c r="B30" s="9">
        <v>45695</v>
      </c>
      <c r="C30" t="s">
        <v>19</v>
      </c>
      <c r="D30" t="s">
        <v>4</v>
      </c>
      <c r="E30" s="33">
        <v>650000</v>
      </c>
      <c r="F30" s="33">
        <v>3847126</v>
      </c>
      <c r="G30" t="s">
        <v>64</v>
      </c>
    </row>
    <row r="31" spans="2:7" x14ac:dyDescent="0.3">
      <c r="B31" s="9">
        <v>45695</v>
      </c>
      <c r="C31" t="s">
        <v>72</v>
      </c>
      <c r="D31" t="s">
        <v>4</v>
      </c>
      <c r="E31" s="33">
        <v>170000</v>
      </c>
      <c r="F31" s="33">
        <v>4017126</v>
      </c>
      <c r="G31" t="s">
        <v>49</v>
      </c>
    </row>
    <row r="32" spans="2:7" x14ac:dyDescent="0.3">
      <c r="B32" s="9">
        <v>45695</v>
      </c>
      <c r="C32" t="s">
        <v>16</v>
      </c>
      <c r="D32" t="s">
        <v>4</v>
      </c>
      <c r="E32" s="33">
        <v>465000</v>
      </c>
      <c r="F32" s="33">
        <v>4482126</v>
      </c>
      <c r="G32" t="s">
        <v>55</v>
      </c>
    </row>
    <row r="33" spans="2:7" x14ac:dyDescent="0.3">
      <c r="B33" s="9">
        <v>45695</v>
      </c>
      <c r="C33" t="s">
        <v>8</v>
      </c>
      <c r="D33" t="s">
        <v>4</v>
      </c>
      <c r="E33" s="33">
        <v>295000</v>
      </c>
      <c r="F33" s="33">
        <v>4777126</v>
      </c>
      <c r="G33" t="s">
        <v>102</v>
      </c>
    </row>
    <row r="34" spans="2:7" x14ac:dyDescent="0.3">
      <c r="B34" s="9">
        <v>45695</v>
      </c>
      <c r="C34" t="s">
        <v>7</v>
      </c>
      <c r="D34" t="s">
        <v>4</v>
      </c>
      <c r="E34" s="33">
        <v>455000</v>
      </c>
      <c r="F34" s="33">
        <v>5232126</v>
      </c>
      <c r="G34" t="s">
        <v>54</v>
      </c>
    </row>
    <row r="35" spans="2:7" x14ac:dyDescent="0.3">
      <c r="B35" s="9">
        <v>45695</v>
      </c>
      <c r="C35" t="s">
        <v>116</v>
      </c>
      <c r="D35" t="s">
        <v>4</v>
      </c>
      <c r="E35" s="42">
        <v>270013</v>
      </c>
      <c r="F35" s="33">
        <v>5502139</v>
      </c>
      <c r="G35" t="s">
        <v>46</v>
      </c>
    </row>
    <row r="36" spans="2:7" x14ac:dyDescent="0.3">
      <c r="B36" s="9">
        <v>45695</v>
      </c>
      <c r="C36" t="s">
        <v>12</v>
      </c>
      <c r="D36" t="s">
        <v>4</v>
      </c>
      <c r="E36" s="33">
        <v>25000</v>
      </c>
      <c r="F36" s="33">
        <v>5527139</v>
      </c>
      <c r="G36" t="s">
        <v>48</v>
      </c>
    </row>
    <row r="37" spans="2:7" x14ac:dyDescent="0.3">
      <c r="B37" s="9">
        <v>45695</v>
      </c>
      <c r="C37" t="s">
        <v>75</v>
      </c>
      <c r="D37" t="s">
        <v>4</v>
      </c>
      <c r="E37" s="33">
        <v>22000</v>
      </c>
      <c r="F37" s="33">
        <v>5549139</v>
      </c>
      <c r="G37" t="s">
        <v>47</v>
      </c>
    </row>
    <row r="38" spans="2:7" x14ac:dyDescent="0.3">
      <c r="B38" s="9">
        <v>45695</v>
      </c>
      <c r="C38" t="s">
        <v>76</v>
      </c>
      <c r="D38" s="42">
        <v>270013</v>
      </c>
      <c r="E38" t="s">
        <v>4</v>
      </c>
      <c r="F38" s="33">
        <v>5279126</v>
      </c>
      <c r="G38" t="s">
        <v>46</v>
      </c>
    </row>
    <row r="39" spans="2:7" x14ac:dyDescent="0.3">
      <c r="B39" s="9">
        <v>45698</v>
      </c>
      <c r="C39" t="s">
        <v>18</v>
      </c>
      <c r="D39" t="s">
        <v>4</v>
      </c>
      <c r="E39" s="33">
        <v>760000</v>
      </c>
      <c r="F39" s="33">
        <v>6039126</v>
      </c>
      <c r="G39" t="s">
        <v>53</v>
      </c>
    </row>
    <row r="40" spans="2:7" x14ac:dyDescent="0.3">
      <c r="B40" s="9">
        <v>45698</v>
      </c>
      <c r="C40" t="s">
        <v>22</v>
      </c>
      <c r="D40" t="s">
        <v>4</v>
      </c>
      <c r="E40" s="33">
        <v>155000</v>
      </c>
      <c r="F40" s="33">
        <v>6194126</v>
      </c>
      <c r="G40" t="s">
        <v>57</v>
      </c>
    </row>
    <row r="41" spans="2:7" x14ac:dyDescent="0.3">
      <c r="B41" s="9">
        <v>45698</v>
      </c>
      <c r="C41" t="s">
        <v>20</v>
      </c>
      <c r="D41" t="s">
        <v>4</v>
      </c>
      <c r="E41" s="33">
        <v>225000</v>
      </c>
      <c r="F41" s="33">
        <v>6419126</v>
      </c>
      <c r="G41" t="s">
        <v>57</v>
      </c>
    </row>
    <row r="42" spans="2:7" x14ac:dyDescent="0.3">
      <c r="B42" s="9">
        <v>45698</v>
      </c>
      <c r="C42" t="s">
        <v>61</v>
      </c>
      <c r="D42" t="s">
        <v>4</v>
      </c>
      <c r="E42" s="33">
        <v>2000</v>
      </c>
      <c r="F42" s="33">
        <v>6421126</v>
      </c>
      <c r="G42" t="s">
        <v>47</v>
      </c>
    </row>
    <row r="43" spans="2:7" x14ac:dyDescent="0.3">
      <c r="B43" s="9">
        <v>45698</v>
      </c>
      <c r="C43" t="s">
        <v>36</v>
      </c>
      <c r="D43" t="s">
        <v>4</v>
      </c>
      <c r="E43" s="33">
        <v>235000</v>
      </c>
      <c r="F43" s="33">
        <v>6656126</v>
      </c>
      <c r="G43" t="s">
        <v>56</v>
      </c>
    </row>
    <row r="44" spans="2:7" x14ac:dyDescent="0.3">
      <c r="B44" s="9">
        <v>45698</v>
      </c>
      <c r="C44" t="s">
        <v>44</v>
      </c>
      <c r="D44" s="33">
        <v>132466</v>
      </c>
      <c r="E44" t="s">
        <v>4</v>
      </c>
      <c r="F44" s="33">
        <v>6523660</v>
      </c>
      <c r="G44" t="s">
        <v>118</v>
      </c>
    </row>
    <row r="45" spans="2:7" x14ac:dyDescent="0.3">
      <c r="B45" s="9">
        <v>45698</v>
      </c>
      <c r="C45" t="s">
        <v>44</v>
      </c>
      <c r="D45" s="33">
        <v>110393</v>
      </c>
      <c r="E45" t="s">
        <v>4</v>
      </c>
      <c r="F45" s="33">
        <v>6413267</v>
      </c>
      <c r="G45" t="s">
        <v>117</v>
      </c>
    </row>
    <row r="46" spans="2:7" x14ac:dyDescent="0.3">
      <c r="B46" s="9">
        <v>45698</v>
      </c>
      <c r="C46" t="s">
        <v>13</v>
      </c>
      <c r="D46" s="33">
        <v>3600000</v>
      </c>
      <c r="E46" t="s">
        <v>4</v>
      </c>
      <c r="F46" s="33">
        <v>2813267</v>
      </c>
      <c r="G46" t="s">
        <v>91</v>
      </c>
    </row>
    <row r="47" spans="2:7" x14ac:dyDescent="0.3">
      <c r="B47" s="9">
        <v>45699</v>
      </c>
      <c r="C47" t="s">
        <v>16</v>
      </c>
      <c r="D47" t="s">
        <v>4</v>
      </c>
      <c r="E47" s="33">
        <v>25000</v>
      </c>
      <c r="F47" s="33">
        <v>2838267</v>
      </c>
      <c r="G47" t="s">
        <v>55</v>
      </c>
    </row>
    <row r="48" spans="2:7" x14ac:dyDescent="0.3">
      <c r="B48" s="9">
        <v>45699</v>
      </c>
      <c r="C48" t="s">
        <v>10</v>
      </c>
      <c r="D48" t="s">
        <v>4</v>
      </c>
      <c r="E48" s="33">
        <v>20000</v>
      </c>
      <c r="F48" s="33">
        <v>2858267</v>
      </c>
      <c r="G48" t="s">
        <v>50</v>
      </c>
    </row>
    <row r="49" spans="2:7" x14ac:dyDescent="0.3">
      <c r="B49" s="9">
        <v>45701</v>
      </c>
      <c r="C49" t="s">
        <v>116</v>
      </c>
      <c r="D49" t="s">
        <v>4</v>
      </c>
      <c r="E49" s="33">
        <v>7000000</v>
      </c>
      <c r="F49" s="33">
        <v>9858267</v>
      </c>
      <c r="G49" t="s">
        <v>46</v>
      </c>
    </row>
    <row r="50" spans="2:7" x14ac:dyDescent="0.3">
      <c r="B50" s="9">
        <v>45701</v>
      </c>
      <c r="C50" t="s">
        <v>77</v>
      </c>
      <c r="D50" s="33">
        <v>315408</v>
      </c>
      <c r="E50" t="s">
        <v>4</v>
      </c>
      <c r="F50" s="33">
        <v>9542859</v>
      </c>
      <c r="G50" t="s">
        <v>46</v>
      </c>
    </row>
    <row r="51" spans="2:7" x14ac:dyDescent="0.3">
      <c r="B51" s="9">
        <v>45702</v>
      </c>
      <c r="C51" t="s">
        <v>116</v>
      </c>
      <c r="D51" t="s">
        <v>4</v>
      </c>
      <c r="E51" s="33">
        <v>1418000</v>
      </c>
      <c r="F51" s="33">
        <v>10960859</v>
      </c>
      <c r="G51" t="s">
        <v>46</v>
      </c>
    </row>
    <row r="52" spans="2:7" x14ac:dyDescent="0.3">
      <c r="B52" s="9">
        <v>45702</v>
      </c>
      <c r="C52" t="s">
        <v>116</v>
      </c>
      <c r="D52" t="s">
        <v>4</v>
      </c>
      <c r="E52" s="33">
        <v>98000</v>
      </c>
      <c r="F52" s="33">
        <v>11058859</v>
      </c>
      <c r="G52" t="s">
        <v>46</v>
      </c>
    </row>
    <row r="53" spans="2:7" x14ac:dyDescent="0.3">
      <c r="B53" s="9">
        <v>45702</v>
      </c>
      <c r="C53" t="s">
        <v>78</v>
      </c>
      <c r="D53" t="s">
        <v>4</v>
      </c>
      <c r="E53" s="33">
        <v>5000</v>
      </c>
      <c r="F53" s="33">
        <v>11063859</v>
      </c>
      <c r="G53" t="s">
        <v>47</v>
      </c>
    </row>
    <row r="54" spans="2:7" x14ac:dyDescent="0.3">
      <c r="B54" s="9">
        <v>45702</v>
      </c>
      <c r="C54" t="s">
        <v>79</v>
      </c>
      <c r="D54" t="s">
        <v>4</v>
      </c>
      <c r="E54" s="33">
        <v>336000</v>
      </c>
      <c r="F54" s="33">
        <v>11399859</v>
      </c>
      <c r="G54" t="s">
        <v>58</v>
      </c>
    </row>
    <row r="55" spans="2:7" x14ac:dyDescent="0.3">
      <c r="B55" s="9">
        <v>45702</v>
      </c>
      <c r="C55" t="s">
        <v>17</v>
      </c>
      <c r="D55" t="s">
        <v>4</v>
      </c>
      <c r="E55" s="33">
        <v>125000</v>
      </c>
      <c r="F55" s="33">
        <v>11524859</v>
      </c>
      <c r="G55" t="s">
        <v>103</v>
      </c>
    </row>
    <row r="56" spans="2:7" x14ac:dyDescent="0.3">
      <c r="B56" s="9">
        <v>45702</v>
      </c>
      <c r="C56" t="s">
        <v>80</v>
      </c>
      <c r="D56" s="33">
        <v>8101572</v>
      </c>
      <c r="E56" t="s">
        <v>4</v>
      </c>
      <c r="F56" s="33">
        <v>3423287</v>
      </c>
      <c r="G56" t="s">
        <v>46</v>
      </c>
    </row>
    <row r="57" spans="2:7" x14ac:dyDescent="0.3">
      <c r="B57" s="9">
        <v>45702</v>
      </c>
      <c r="C57" t="s">
        <v>80</v>
      </c>
      <c r="D57" s="33">
        <v>97990</v>
      </c>
      <c r="E57" t="s">
        <v>4</v>
      </c>
      <c r="F57" s="33">
        <v>3325297</v>
      </c>
      <c r="G57" s="24" t="s">
        <v>46</v>
      </c>
    </row>
    <row r="58" spans="2:7" x14ac:dyDescent="0.3">
      <c r="B58" s="9">
        <v>45702</v>
      </c>
      <c r="C58" t="s">
        <v>13</v>
      </c>
      <c r="D58" s="33">
        <v>2800000</v>
      </c>
      <c r="E58" t="s">
        <v>4</v>
      </c>
      <c r="F58" s="33">
        <v>525297</v>
      </c>
      <c r="G58" s="24" t="s">
        <v>92</v>
      </c>
    </row>
    <row r="59" spans="2:7" x14ac:dyDescent="0.3">
      <c r="B59" s="9">
        <v>45705</v>
      </c>
      <c r="C59" t="s">
        <v>17</v>
      </c>
      <c r="D59" t="s">
        <v>4</v>
      </c>
      <c r="E59" s="33">
        <v>650000</v>
      </c>
      <c r="F59" s="33">
        <v>1175297</v>
      </c>
      <c r="G59" s="24" t="s">
        <v>62</v>
      </c>
    </row>
    <row r="60" spans="2:7" x14ac:dyDescent="0.3">
      <c r="B60" s="9">
        <v>45705</v>
      </c>
      <c r="C60" t="s">
        <v>36</v>
      </c>
      <c r="D60" t="s">
        <v>4</v>
      </c>
      <c r="E60" s="33">
        <v>50000</v>
      </c>
      <c r="F60" s="33">
        <v>1225297</v>
      </c>
      <c r="G60" s="24" t="s">
        <v>56</v>
      </c>
    </row>
    <row r="61" spans="2:7" x14ac:dyDescent="0.3">
      <c r="B61" s="9">
        <v>45705</v>
      </c>
      <c r="C61" t="s">
        <v>13</v>
      </c>
      <c r="D61" s="33">
        <v>800000</v>
      </c>
      <c r="E61" t="s">
        <v>4</v>
      </c>
      <c r="F61" s="33">
        <v>425297</v>
      </c>
      <c r="G61" s="24" t="s">
        <v>98</v>
      </c>
    </row>
    <row r="62" spans="2:7" x14ac:dyDescent="0.3">
      <c r="B62" s="9">
        <v>45706</v>
      </c>
      <c r="C62" t="s">
        <v>81</v>
      </c>
      <c r="D62" t="s">
        <v>4</v>
      </c>
      <c r="E62" s="33">
        <v>12000</v>
      </c>
      <c r="F62" s="33">
        <v>437297</v>
      </c>
      <c r="G62" s="24" t="s">
        <v>104</v>
      </c>
    </row>
    <row r="63" spans="2:7" x14ac:dyDescent="0.3">
      <c r="B63" s="9">
        <v>45706</v>
      </c>
      <c r="C63" t="s">
        <v>73</v>
      </c>
      <c r="D63" s="33">
        <v>71400</v>
      </c>
      <c r="E63" t="s">
        <v>4</v>
      </c>
      <c r="F63" s="33">
        <v>365897</v>
      </c>
      <c r="G63" s="24" t="s">
        <v>109</v>
      </c>
    </row>
    <row r="64" spans="2:7" x14ac:dyDescent="0.3">
      <c r="B64" s="9">
        <v>45706</v>
      </c>
      <c r="C64" t="s">
        <v>42</v>
      </c>
      <c r="D64" s="33">
        <v>38533</v>
      </c>
      <c r="E64" t="s">
        <v>4</v>
      </c>
      <c r="F64" s="33">
        <v>327364</v>
      </c>
      <c r="G64" s="24" t="s">
        <v>110</v>
      </c>
    </row>
    <row r="65" spans="2:7" x14ac:dyDescent="0.3">
      <c r="B65" s="9">
        <v>45706</v>
      </c>
      <c r="C65" t="s">
        <v>44</v>
      </c>
      <c r="D65" s="33">
        <v>135248</v>
      </c>
      <c r="E65" t="s">
        <v>4</v>
      </c>
      <c r="F65" s="33">
        <v>192116</v>
      </c>
      <c r="G65" s="24" t="s">
        <v>111</v>
      </c>
    </row>
    <row r="66" spans="2:7" x14ac:dyDescent="0.3">
      <c r="B66" s="9">
        <v>45706</v>
      </c>
      <c r="C66" t="s">
        <v>44</v>
      </c>
      <c r="D66" s="33">
        <v>112711</v>
      </c>
      <c r="E66" t="s">
        <v>4</v>
      </c>
      <c r="F66" s="33">
        <v>79405</v>
      </c>
      <c r="G66" s="24" t="s">
        <v>112</v>
      </c>
    </row>
    <row r="67" spans="2:7" x14ac:dyDescent="0.3">
      <c r="B67" s="9">
        <v>45707</v>
      </c>
      <c r="C67" t="s">
        <v>10</v>
      </c>
      <c r="D67" t="s">
        <v>4</v>
      </c>
      <c r="E67" s="33">
        <v>10000</v>
      </c>
      <c r="F67" s="33">
        <v>89405</v>
      </c>
      <c r="G67" s="24" t="s">
        <v>50</v>
      </c>
    </row>
    <row r="68" spans="2:7" x14ac:dyDescent="0.3">
      <c r="B68" s="9">
        <v>45708</v>
      </c>
      <c r="C68" t="s">
        <v>63</v>
      </c>
      <c r="D68" t="s">
        <v>4</v>
      </c>
      <c r="E68" s="33">
        <v>7000</v>
      </c>
      <c r="F68" s="33">
        <v>96405</v>
      </c>
      <c r="G68" s="24" t="s">
        <v>106</v>
      </c>
    </row>
    <row r="69" spans="2:7" x14ac:dyDescent="0.3">
      <c r="B69" s="9">
        <v>45712</v>
      </c>
      <c r="C69" t="s">
        <v>82</v>
      </c>
      <c r="D69" t="s">
        <v>4</v>
      </c>
      <c r="E69" s="33">
        <v>20000</v>
      </c>
      <c r="F69" s="33">
        <v>116405</v>
      </c>
      <c r="G69" t="s">
        <v>105</v>
      </c>
    </row>
    <row r="70" spans="2:7" x14ac:dyDescent="0.3">
      <c r="B70" s="9">
        <v>45712</v>
      </c>
      <c r="C70" t="s">
        <v>83</v>
      </c>
      <c r="D70" t="s">
        <v>4</v>
      </c>
      <c r="E70" s="33">
        <v>24000</v>
      </c>
      <c r="F70" s="33">
        <v>140405</v>
      </c>
      <c r="G70" t="s">
        <v>47</v>
      </c>
    </row>
    <row r="71" spans="2:7" x14ac:dyDescent="0.3">
      <c r="B71" s="9">
        <v>45712</v>
      </c>
      <c r="C71" t="s">
        <v>84</v>
      </c>
      <c r="D71" t="s">
        <v>4</v>
      </c>
      <c r="E71" s="33">
        <v>24000</v>
      </c>
      <c r="F71" s="33">
        <v>164405</v>
      </c>
      <c r="G71" t="s">
        <v>47</v>
      </c>
    </row>
    <row r="72" spans="2:7" x14ac:dyDescent="0.3">
      <c r="B72" s="9">
        <v>45712</v>
      </c>
      <c r="C72" t="s">
        <v>85</v>
      </c>
      <c r="D72" t="s">
        <v>4</v>
      </c>
      <c r="E72" s="33">
        <v>20000</v>
      </c>
      <c r="F72" s="33">
        <v>184405</v>
      </c>
      <c r="G72" t="s">
        <v>47</v>
      </c>
    </row>
    <row r="73" spans="2:7" x14ac:dyDescent="0.3">
      <c r="B73" s="9">
        <v>45712</v>
      </c>
      <c r="C73" t="s">
        <v>86</v>
      </c>
      <c r="D73" t="s">
        <v>4</v>
      </c>
      <c r="E73" s="33">
        <v>280336</v>
      </c>
      <c r="F73" s="33">
        <v>464741</v>
      </c>
      <c r="G73" t="s">
        <v>46</v>
      </c>
    </row>
    <row r="74" spans="2:7" x14ac:dyDescent="0.3">
      <c r="B74" s="9">
        <v>45712</v>
      </c>
      <c r="C74" t="s">
        <v>86</v>
      </c>
      <c r="D74" t="s">
        <v>4</v>
      </c>
      <c r="E74" s="33">
        <v>552991</v>
      </c>
      <c r="F74" s="33">
        <v>1017732</v>
      </c>
      <c r="G74" t="s">
        <v>46</v>
      </c>
    </row>
    <row r="75" spans="2:7" x14ac:dyDescent="0.3">
      <c r="B75" s="9">
        <v>45714</v>
      </c>
      <c r="C75" t="s">
        <v>87</v>
      </c>
      <c r="D75" s="33">
        <v>270336</v>
      </c>
      <c r="E75" t="s">
        <v>4</v>
      </c>
      <c r="F75" s="33">
        <v>747396</v>
      </c>
      <c r="G75" t="s">
        <v>46</v>
      </c>
    </row>
    <row r="76" spans="2:7" x14ac:dyDescent="0.3">
      <c r="B76" s="9">
        <v>45714</v>
      </c>
      <c r="C76" t="s">
        <v>87</v>
      </c>
      <c r="D76" s="33">
        <v>552991</v>
      </c>
      <c r="E76" t="s">
        <v>4</v>
      </c>
      <c r="F76" s="33">
        <v>194405</v>
      </c>
      <c r="G76" t="s">
        <v>46</v>
      </c>
    </row>
    <row r="77" spans="2:7" x14ac:dyDescent="0.3">
      <c r="B77" s="9">
        <v>45715</v>
      </c>
      <c r="C77" t="s">
        <v>67</v>
      </c>
      <c r="D77" t="s">
        <v>4</v>
      </c>
      <c r="E77" s="33">
        <v>2000</v>
      </c>
      <c r="F77" s="33">
        <v>196405</v>
      </c>
      <c r="G77" t="s">
        <v>47</v>
      </c>
    </row>
    <row r="78" spans="2:7" x14ac:dyDescent="0.3">
      <c r="B78" s="9">
        <v>45715</v>
      </c>
      <c r="C78" t="s">
        <v>88</v>
      </c>
      <c r="D78" t="s">
        <v>4</v>
      </c>
      <c r="E78" s="33">
        <v>12000</v>
      </c>
      <c r="F78" s="33">
        <v>208405</v>
      </c>
      <c r="G78" t="s">
        <v>47</v>
      </c>
    </row>
    <row r="79" spans="2:7" x14ac:dyDescent="0.3">
      <c r="B79" s="9">
        <v>45715</v>
      </c>
      <c r="C79" t="s">
        <v>89</v>
      </c>
      <c r="D79" t="s">
        <v>4</v>
      </c>
      <c r="E79" s="33">
        <v>12000</v>
      </c>
      <c r="F79" s="33">
        <v>220405</v>
      </c>
      <c r="G79" t="s">
        <v>93</v>
      </c>
    </row>
    <row r="80" spans="2:7" x14ac:dyDescent="0.3">
      <c r="B80" s="9">
        <v>45716</v>
      </c>
      <c r="C80" t="s">
        <v>90</v>
      </c>
      <c r="D80" t="s">
        <v>4</v>
      </c>
      <c r="E80" s="33">
        <v>10000</v>
      </c>
      <c r="F80" s="33">
        <v>230405</v>
      </c>
      <c r="G80" t="s">
        <v>47</v>
      </c>
    </row>
    <row r="81" spans="2:7" x14ac:dyDescent="0.3">
      <c r="B81" s="9">
        <v>45716</v>
      </c>
      <c r="C81" t="s">
        <v>63</v>
      </c>
      <c r="D81" t="s">
        <v>4</v>
      </c>
      <c r="E81" s="33">
        <v>25000</v>
      </c>
      <c r="F81" s="33">
        <v>255405</v>
      </c>
      <c r="G81" t="s">
        <v>107</v>
      </c>
    </row>
    <row r="82" spans="2:7" x14ac:dyDescent="0.3">
      <c r="B82" s="9">
        <v>45716</v>
      </c>
      <c r="C82" t="s">
        <v>59</v>
      </c>
      <c r="D82" t="s">
        <v>4</v>
      </c>
      <c r="E82" s="33">
        <v>2000</v>
      </c>
      <c r="F82" s="33">
        <v>257405</v>
      </c>
      <c r="G82" t="s">
        <v>47</v>
      </c>
    </row>
    <row r="83" spans="2:7" ht="15" thickBot="1" x14ac:dyDescent="0.35"/>
    <row r="84" spans="2:7" ht="15" thickBot="1" x14ac:dyDescent="0.35">
      <c r="D84" s="29">
        <f>SUM(D5:D83)</f>
        <v>17708484</v>
      </c>
      <c r="E84" s="28">
        <f>SUM(E5:E83)</f>
        <v>17781840</v>
      </c>
    </row>
    <row r="85" spans="2:7" x14ac:dyDescent="0.3">
      <c r="C85" s="1" t="s">
        <v>40</v>
      </c>
      <c r="D85" s="30">
        <f>+F2+E84-D84</f>
        <v>257405</v>
      </c>
    </row>
    <row r="88" spans="2:7" x14ac:dyDescent="0.3">
      <c r="B88" s="41" t="s">
        <v>5</v>
      </c>
      <c r="C88" s="40"/>
      <c r="D88" s="40"/>
      <c r="E88" s="40"/>
      <c r="F88" s="40"/>
    </row>
    <row r="89" spans="2:7" x14ac:dyDescent="0.3">
      <c r="B89" s="34" t="s">
        <v>1</v>
      </c>
      <c r="C89" s="34"/>
      <c r="D89" s="34"/>
      <c r="E89" s="34"/>
      <c r="F89" s="35">
        <v>8135500</v>
      </c>
    </row>
    <row r="90" spans="2:7" x14ac:dyDescent="0.3">
      <c r="B90" s="34" t="s">
        <v>2</v>
      </c>
      <c r="C90" s="34"/>
      <c r="D90" s="34"/>
      <c r="E90" s="34"/>
      <c r="F90" s="35">
        <f>+E27</f>
        <v>15000</v>
      </c>
    </row>
    <row r="91" spans="2:7" x14ac:dyDescent="0.3">
      <c r="B91" s="34" t="s">
        <v>6</v>
      </c>
      <c r="C91" s="34"/>
      <c r="D91" s="34"/>
      <c r="E91" s="34"/>
      <c r="F91" s="35">
        <f>+E29</f>
        <v>5000</v>
      </c>
    </row>
    <row r="92" spans="2:7" x14ac:dyDescent="0.3">
      <c r="B92" s="34" t="s">
        <v>3</v>
      </c>
      <c r="C92" s="34"/>
      <c r="D92" s="34"/>
      <c r="E92" s="34"/>
      <c r="F92" s="35">
        <f>+E68</f>
        <v>7000</v>
      </c>
    </row>
    <row r="93" spans="2:7" x14ac:dyDescent="0.3">
      <c r="B93" s="34" t="s">
        <v>38</v>
      </c>
      <c r="C93" s="34"/>
      <c r="D93" s="34"/>
      <c r="E93" s="34"/>
      <c r="F93" s="35">
        <v>0</v>
      </c>
    </row>
    <row r="94" spans="2:7" x14ac:dyDescent="0.3">
      <c r="B94" s="34" t="s">
        <v>39</v>
      </c>
      <c r="C94" s="34"/>
      <c r="D94" s="34"/>
      <c r="E94" s="34"/>
      <c r="F94" s="35">
        <f>+E35+E49+E51+E52+E73+E74</f>
        <v>9619340</v>
      </c>
    </row>
    <row r="95" spans="2:7" x14ac:dyDescent="0.3">
      <c r="B95" s="26" t="s">
        <v>45</v>
      </c>
      <c r="C95" s="26"/>
      <c r="D95" s="26"/>
      <c r="E95" s="26"/>
      <c r="F95" s="35">
        <v>0</v>
      </c>
    </row>
    <row r="96" spans="2:7" x14ac:dyDescent="0.3">
      <c r="F96" s="25"/>
    </row>
    <row r="97" spans="6:6" x14ac:dyDescent="0.3">
      <c r="F97" s="36">
        <f>SUM(F89:F96)</f>
        <v>17781840</v>
      </c>
    </row>
    <row r="99" spans="6:6" x14ac:dyDescent="0.3">
      <c r="F99" s="25"/>
    </row>
  </sheetData>
  <autoFilter ref="B4:G82" xr:uid="{00000000-0009-0000-0000-000003000000}"/>
  <mergeCells count="1">
    <mergeCell ref="B88:F88"/>
  </mergeCell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</vt:lpstr>
      <vt:lpstr>Cartola bancaria</vt:lpstr>
      <vt:lpstr>COMPROBANTES DE GASTOS</vt:lpstr>
      <vt:lpstr>Detalle movimientos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KATERINE PERONA RODRIGUEZ</dc:creator>
  <cp:lastModifiedBy>Usuario</cp:lastModifiedBy>
  <dcterms:created xsi:type="dcterms:W3CDTF">2024-03-09T00:07:05Z</dcterms:created>
  <dcterms:modified xsi:type="dcterms:W3CDTF">2025-04-12T02:57:02Z</dcterms:modified>
</cp:coreProperties>
</file>